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37" activeTab="6"/>
  </bookViews>
  <sheets>
    <sheet name="Index sheet" sheetId="30" r:id="rId1"/>
    <sheet name="заголовочная" sheetId="1" r:id="rId2"/>
    <sheet name="цели, виды деятельности" sheetId="2" r:id="rId3"/>
    <sheet name="услуги" sheetId="3" r:id="rId4"/>
    <sheet name="балансовая" sheetId="4" r:id="rId5"/>
    <sheet name="фин. состояние" sheetId="5" r:id="rId6"/>
    <sheet name="поступления и выплаты" sheetId="6" r:id="rId7"/>
    <sheet name="поступления и выплаты1" sheetId="31" r:id="rId8"/>
    <sheet name="поступления и выплаты2" sheetId="32" r:id="rId9"/>
    <sheet name="закупка ТРУ" sheetId="8" r:id="rId10"/>
    <sheet name="справочная" sheetId="10" r:id="rId11"/>
    <sheet name="сведения о операциях" sheetId="29" r:id="rId12"/>
    <sheet name="обоснование (210) 1" sheetId="11" r:id="rId13"/>
    <sheet name="обоснование (210) 2" sheetId="12" r:id="rId14"/>
    <sheet name="обоснование (210) 3" sheetId="13" r:id="rId15"/>
    <sheet name="обоснование (210) 4" sheetId="14" r:id="rId16"/>
    <sheet name="обоснование (220)" sheetId="15" r:id="rId17"/>
    <sheet name="обоснование (230)" sheetId="16" r:id="rId18"/>
    <sheet name="обоснование (240)" sheetId="18" r:id="rId19"/>
    <sheet name="обоснование (250)" sheetId="19" r:id="rId20"/>
    <sheet name="обоснование (260) 1" sheetId="20" r:id="rId21"/>
    <sheet name="обоснование (260) 2" sheetId="21" r:id="rId22"/>
    <sheet name="обоснование (260) 3" sheetId="22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6" hidden="1">'поступления и выплаты'!$A$6:$I$6</definedName>
    <definedName name="_xlnm._FilterDatabase" localSheetId="10" hidden="1">справочная!$A$5:$C$5</definedName>
    <definedName name="_xlnm._FilterDatabase" localSheetId="5" hidden="1">'фин. состояние'!$A$5:$H$28</definedName>
    <definedName name="_xlnm.Print_Titles" localSheetId="4">'фин. состояние'!$3:$5</definedName>
    <definedName name="_xlnm.Print_Titles" localSheetId="1">'цели, виды деятельности'!#REF!</definedName>
    <definedName name="_xlnm.Print_Titles" localSheetId="9">#REF!</definedName>
    <definedName name="_xlnm.Print_Titles" localSheetId="6">#REF!</definedName>
    <definedName name="_xlnm.Print_Titles" localSheetId="10">#REF!</definedName>
    <definedName name="_xlnm.Print_Titles" localSheetId="3">балансовая!$2:$4</definedName>
    <definedName name="_xlnm.Print_Titles" localSheetId="5">'поступления и выплаты'!$3:$6</definedName>
    <definedName name="_xlnm.Print_Titles" localSheetId="2">услуги!#REF!</definedName>
    <definedName name="_xlnm.Print_Area" localSheetId="9">'закупка ТРУ'!$A$1:$L$11</definedName>
    <definedName name="_xlnm.Print_Area" localSheetId="6">'поступления и выплаты'!$A$1:$I$45</definedName>
    <definedName name="_xlnm.Print_Area" localSheetId="7">'поступления и выплаты1'!$A$1:$I$45</definedName>
    <definedName name="_xlnm.Print_Area" localSheetId="8">'поступления и выплаты2'!$A$1:$I$45</definedName>
    <definedName name="_xlnm.Print_Area" localSheetId="11">'сведения о операциях'!$A$1:$FK$56</definedName>
    <definedName name="_xlnm.Print_Area" localSheetId="10">справочная!$A$1:$E$18</definedName>
    <definedName name="_xlnm.Print_Area" localSheetId="3">услуги!$A$1:$L$8</definedName>
    <definedName name="_xlnm.Print_Area" localSheetId="5">'фин. состояние'!$A$1:$C$28</definedName>
  </definedNames>
  <calcPr calcId="114210" fullCalcOnLoad="1"/>
</workbook>
</file>

<file path=xl/calcChain.xml><?xml version="1.0" encoding="utf-8"?>
<calcChain xmlns="http://schemas.openxmlformats.org/spreadsheetml/2006/main">
  <c r="E9" i="31"/>
  <c r="E37"/>
  <c r="E36"/>
  <c r="D45" i="32"/>
  <c r="D44"/>
  <c r="D43"/>
  <c r="D42"/>
  <c r="D41"/>
  <c r="D40"/>
  <c r="D39"/>
  <c r="D38"/>
  <c r="F37"/>
  <c r="E37"/>
  <c r="D37"/>
  <c r="E36"/>
  <c r="D36"/>
  <c r="E35"/>
  <c r="D35"/>
  <c r="D34"/>
  <c r="D33"/>
  <c r="D32"/>
  <c r="D31"/>
  <c r="D30"/>
  <c r="I29"/>
  <c r="H29"/>
  <c r="G29"/>
  <c r="F29"/>
  <c r="D28"/>
  <c r="D27"/>
  <c r="E26"/>
  <c r="D26"/>
  <c r="D25"/>
  <c r="D24"/>
  <c r="E23"/>
  <c r="D23"/>
  <c r="E22"/>
  <c r="D22"/>
  <c r="D21"/>
  <c r="D20"/>
  <c r="E19"/>
  <c r="D19"/>
  <c r="E18"/>
  <c r="D18"/>
  <c r="E17"/>
  <c r="D17"/>
  <c r="E16"/>
  <c r="D16"/>
  <c r="I15"/>
  <c r="H15"/>
  <c r="G15"/>
  <c r="F15"/>
  <c r="F12"/>
  <c r="D12"/>
  <c r="E9"/>
  <c r="D9"/>
  <c r="I7"/>
  <c r="F7"/>
  <c r="E7"/>
  <c r="D7"/>
  <c r="D45" i="31"/>
  <c r="D44"/>
  <c r="D43"/>
  <c r="D42"/>
  <c r="D41"/>
  <c r="D40"/>
  <c r="D39"/>
  <c r="D38"/>
  <c r="F37"/>
  <c r="D37"/>
  <c r="D36"/>
  <c r="E35"/>
  <c r="D35"/>
  <c r="D29"/>
  <c r="D34"/>
  <c r="D33"/>
  <c r="D32"/>
  <c r="D31"/>
  <c r="D30"/>
  <c r="I29"/>
  <c r="H29"/>
  <c r="G29"/>
  <c r="F29"/>
  <c r="D28"/>
  <c r="D27"/>
  <c r="E26"/>
  <c r="D26"/>
  <c r="D25"/>
  <c r="D24"/>
  <c r="E23"/>
  <c r="D23"/>
  <c r="E22"/>
  <c r="D22"/>
  <c r="D21"/>
  <c r="D20"/>
  <c r="E19"/>
  <c r="D19"/>
  <c r="E18"/>
  <c r="D18"/>
  <c r="E17"/>
  <c r="D17"/>
  <c r="E16"/>
  <c r="D16"/>
  <c r="I15"/>
  <c r="H15"/>
  <c r="G15"/>
  <c r="F15"/>
  <c r="F12"/>
  <c r="D12"/>
  <c r="D9"/>
  <c r="I7"/>
  <c r="F7"/>
  <c r="E7"/>
  <c r="D7"/>
  <c r="E37" i="6"/>
  <c r="E29"/>
  <c r="E36"/>
  <c r="E35"/>
  <c r="E26"/>
  <c r="D29" i="32"/>
  <c r="E29"/>
  <c r="E15"/>
  <c r="D15"/>
  <c r="E29" i="31"/>
  <c r="E15"/>
  <c r="D15"/>
  <c r="E23" i="6"/>
  <c r="E22"/>
  <c r="E19"/>
  <c r="E18"/>
  <c r="E17"/>
  <c r="E16"/>
  <c r="F37"/>
  <c r="E9"/>
  <c r="F12"/>
  <c r="D45"/>
  <c r="D44"/>
  <c r="D43"/>
  <c r="D42"/>
  <c r="D41"/>
  <c r="D40"/>
  <c r="D39"/>
  <c r="D38"/>
  <c r="F29"/>
  <c r="F15"/>
  <c r="D37"/>
  <c r="D36"/>
  <c r="D35"/>
  <c r="D34"/>
  <c r="D33"/>
  <c r="D32"/>
  <c r="D31"/>
  <c r="D30"/>
  <c r="I29"/>
  <c r="H29"/>
  <c r="G29"/>
  <c r="E15"/>
  <c r="D15"/>
  <c r="D28"/>
  <c r="D27"/>
  <c r="D26"/>
  <c r="D25"/>
  <c r="D24"/>
  <c r="D23"/>
  <c r="D22"/>
  <c r="D21"/>
  <c r="D20"/>
  <c r="D19"/>
  <c r="D18"/>
  <c r="D17"/>
  <c r="D16"/>
  <c r="I15"/>
  <c r="H15"/>
  <c r="G15"/>
  <c r="D12"/>
  <c r="I7"/>
  <c r="D29"/>
  <c r="F7"/>
  <c r="D9"/>
  <c r="E7"/>
  <c r="D7"/>
  <c r="D11" i="8"/>
  <c r="G11"/>
  <c r="F11"/>
  <c r="I11"/>
  <c r="E11"/>
  <c r="H11"/>
  <c r="E10"/>
  <c r="E8"/>
  <c r="F10"/>
  <c r="F8"/>
  <c r="G10"/>
  <c r="G8"/>
  <c r="H10"/>
  <c r="H8"/>
  <c r="I10"/>
  <c r="I8"/>
  <c r="J10"/>
  <c r="K10"/>
  <c r="L10"/>
  <c r="D10"/>
  <c r="D8"/>
  <c r="J8"/>
  <c r="K8"/>
  <c r="L8"/>
</calcChain>
</file>

<file path=xl/sharedStrings.xml><?xml version="1.0" encoding="utf-8"?>
<sst xmlns="http://schemas.openxmlformats.org/spreadsheetml/2006/main" count="1162" uniqueCount="472">
  <si>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</si>
  <si>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</si>
  <si>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</si>
  <si>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</si>
  <si>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</si>
  <si>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</si>
  <si>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</si>
  <si>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</si>
  <si>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</si>
  <si>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</si>
  <si>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</si>
  <si>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</si>
  <si>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</si>
  <si>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</si>
  <si>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</si>
  <si>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</si>
  <si>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</si>
  <si>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</si>
  <si>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</si>
  <si>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</si>
  <si>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</si>
  <si>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</si>
  <si>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</si>
  <si>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</si>
  <si>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</si>
  <si>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</si>
  <si>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</si>
  <si>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</si>
  <si>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</si>
  <si>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</si>
  <si>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</si>
  <si>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</si>
  <si>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</si>
  <si>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</si>
  <si>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</si>
  <si>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</si>
  <si>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</si>
  <si>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</si>
  <si>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</si>
  <si>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</si>
  <si>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</si>
  <si>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</si>
  <si>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</si>
  <si>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</si>
  <si>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</si>
  <si>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</si>
  <si>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</si>
  <si>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</si>
  <si>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</si>
  <si>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</si>
  <si>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</si>
  <si>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</si>
  <si>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</si>
  <si>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</si>
  <si>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</si>
  <si>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</si>
  <si>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</si>
  <si>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</si>
  <si>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</si>
  <si>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</si>
  <si>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</si>
  <si>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</si>
  <si>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</si>
  <si>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на 2017 год и на плановый период 2018 и 2019 годов</t>
  </si>
  <si>
    <t>ИНН (соответствует коду учреждения в справочнике)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</si>
  <si>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</si>
  <si>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</si>
  <si>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</si>
  <si>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</si>
  <si>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</si>
  <si>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</si>
  <si>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</si>
  <si>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</si>
  <si>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</si>
  <si>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</si>
  <si>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</si>
  <si>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</si>
  <si>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</si>
  <si>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</si>
  <si>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</si>
  <si>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</si>
  <si>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</si>
  <si>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</si>
  <si>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</si>
  <si>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</si>
  <si>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</si>
  <si>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</si>
  <si>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</si>
  <si>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</si>
  <si>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</si>
  <si>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</si>
  <si>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</si>
  <si>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</si>
  <si>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</si>
  <si>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</si>
  <si>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</si>
  <si>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</si>
  <si>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</si>
  <si>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</si>
  <si>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</si>
  <si>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</si>
  <si>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</si>
  <si>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</si>
  <si>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</si>
  <si>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</si>
  <si>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</si>
  <si>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</si>
  <si>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</si>
  <si>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</si>
  <si>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</si>
  <si>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</si>
  <si>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</si>
  <si>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</si>
  <si>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</si>
  <si>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</si>
  <si>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</si>
  <si>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</si>
  <si>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</si>
  <si>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</si>
  <si>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</si>
  <si>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</si>
  <si>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</si>
  <si>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</si>
  <si>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</si>
  <si>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</si>
  <si>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</si>
  <si>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</si>
  <si>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</si>
  <si>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</si>
  <si>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</si>
  <si>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</si>
  <si>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</si>
  <si>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</si>
  <si>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</si>
  <si>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</si>
  <si>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</si>
  <si>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</si>
  <si>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</si>
  <si>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</si>
  <si>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</si>
  <si>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</si>
  <si>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</si>
  <si>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</si>
  <si>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</si>
  <si>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</si>
  <si>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</si>
  <si>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</si>
  <si>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</si>
  <si>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</si>
  <si>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</si>
  <si>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</si>
  <si>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</si>
  <si>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</si>
  <si>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</si>
  <si>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</si>
  <si>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</si>
  <si>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</si>
  <si>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</si>
  <si>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</si>
  <si>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</si>
  <si>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</si>
  <si>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</si>
  <si>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</si>
  <si>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</si>
  <si>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</si>
  <si>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</si>
  <si>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</si>
  <si>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</si>
  <si>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</si>
  <si>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</si>
  <si>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010</t>
  </si>
  <si>
    <t>020</t>
  </si>
  <si>
    <t>030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</si>
  <si>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</si>
  <si>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</si>
  <si>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</si>
  <si>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</si>
  <si>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</si>
  <si>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</si>
  <si>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</si>
  <si>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</si>
  <si>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</si>
  <si>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</si>
  <si>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</si>
  <si>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</si>
  <si>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</si>
  <si>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</si>
  <si>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</si>
  <si>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</si>
  <si>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</si>
  <si>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</si>
  <si>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</si>
  <si>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</si>
  <si>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</si>
  <si>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</si>
  <si>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</si>
  <si>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</si>
  <si>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</si>
  <si>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</si>
  <si>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</si>
  <si>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</si>
  <si>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</si>
  <si>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</si>
  <si>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</si>
  <si>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</si>
  <si>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</si>
  <si>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</si>
  <si>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</si>
  <si>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</si>
  <si>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</si>
  <si>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</si>
  <si>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</si>
  <si>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</si>
  <si>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</si>
  <si>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</si>
  <si>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</si>
  <si>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</si>
  <si>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</si>
  <si>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</si>
  <si>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</si>
  <si>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</si>
  <si>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</si>
  <si>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</si>
  <si>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</si>
  <si>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</si>
  <si>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</si>
  <si>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</si>
  <si>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</si>
  <si>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</si>
  <si>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</si>
  <si>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</si>
  <si>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</si>
  <si>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</si>
  <si>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</si>
  <si>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</si>
  <si>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</si>
  <si>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</si>
  <si>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</si>
  <si>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</si>
  <si>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</si>
  <si>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</si>
  <si>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</si>
  <si>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</si>
  <si>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</si>
  <si>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</si>
  <si>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</si>
  <si>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</si>
  <si>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</si>
  <si>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</si>
  <si>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</si>
  <si>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</si>
  <si>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</si>
  <si>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</si>
  <si>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</si>
  <si>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</si>
  <si>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</si>
  <si>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</si>
  <si>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</si>
  <si>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</si>
  <si>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</si>
  <si>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</si>
  <si>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</si>
  <si>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</si>
  <si>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</si>
  <si>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</si>
  <si>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</si>
  <si>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</si>
  <si>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</si>
  <si>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</si>
  <si>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</si>
  <si>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</si>
  <si>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</si>
  <si>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</si>
  <si>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</si>
  <si>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</si>
  <si>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</si>
  <si>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</si>
  <si>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</si>
  <si>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</si>
  <si>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</si>
  <si>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</si>
  <si>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</si>
  <si>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</si>
  <si>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</si>
  <si>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</si>
  <si>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</si>
  <si>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</si>
  <si>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</si>
  <si>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</si>
  <si>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</si>
  <si>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</si>
  <si>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</si>
  <si>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</si>
  <si>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</si>
  <si>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</si>
  <si>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</si>
  <si>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</si>
  <si>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</si>
  <si>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</si>
  <si>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</si>
  <si>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</si>
  <si>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</si>
  <si>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</si>
  <si>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</si>
  <si>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</si>
  <si>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</si>
  <si>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</si>
  <si>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</si>
  <si>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</si>
  <si>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</si>
  <si>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</si>
  <si>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</si>
  <si>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</si>
  <si>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</si>
  <si>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</si>
  <si>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</si>
  <si>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</si>
  <si>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</si>
  <si>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</si>
  <si>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</si>
  <si>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</si>
  <si>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</si>
  <si>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</si>
  <si>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</si>
  <si>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</si>
  <si>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</si>
  <si>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</si>
  <si>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</si>
  <si>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</si>
  <si>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</si>
  <si>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</si>
  <si>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</si>
  <si>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</si>
  <si>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</si>
  <si>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</si>
  <si>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</si>
  <si>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</si>
  <si>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</si>
  <si>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</si>
  <si>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</si>
  <si>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</si>
  <si>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</si>
  <si>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</si>
  <si>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</si>
  <si>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</si>
  <si>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</si>
  <si>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</si>
  <si>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</si>
  <si>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</si>
  <si>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</si>
  <si>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</si>
  <si>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</si>
  <si>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</si>
  <si>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</si>
  <si>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</si>
  <si>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</si>
  <si>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</si>
  <si>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</si>
  <si>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</si>
  <si>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</si>
  <si>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</si>
  <si>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</si>
  <si>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</si>
  <si>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</si>
  <si>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</si>
  <si>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</si>
  <si>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</si>
  <si>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</si>
  <si>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</si>
  <si>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</si>
  <si>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</si>
  <si>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</si>
  <si>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</si>
  <si>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</si>
  <si>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</si>
  <si>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</si>
  <si>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</si>
  <si>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</si>
  <si>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</si>
  <si>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</si>
  <si>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</si>
  <si>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</si>
  <si>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</si>
  <si>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</si>
  <si>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</si>
  <si>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</si>
  <si>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</si>
  <si>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</si>
  <si>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</si>
  <si>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</si>
  <si>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</si>
  <si>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субсидия на финансовое обеспечение выполнения  муниципального  задания</t>
  </si>
  <si>
    <t>Расчеты (обоснования) к плану финансово-хозяйственной деятельности  муниципального учрежения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</si>
  <si>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</si>
  <si>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</si>
  <si>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</si>
  <si>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</si>
  <si>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</si>
  <si>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</si>
  <si>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</si>
  <si>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</si>
  <si>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</si>
  <si>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</si>
  <si>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</si>
  <si>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</si>
  <si>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</si>
  <si>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</si>
  <si>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</si>
  <si>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Таблица 20</t>
  </si>
  <si>
    <t>Администрация Комаричского муниципального района Брянской области муниципального образования "Комаричский муниципальный район"</t>
  </si>
  <si>
    <t xml:space="preserve">Основная цель и вид деятельности бюджетного учреждения (подразделения): осуществление образовательной деятельности по образовательным программам начального общего, основного общего и среднего общего образования. </t>
  </si>
  <si>
    <t>000000000001530093710028000000000002005101101</t>
  </si>
  <si>
    <t>10.028.0</t>
  </si>
  <si>
    <t xml:space="preserve">Организация отдыха детей и молодежи </t>
  </si>
  <si>
    <t>не указано</t>
  </si>
  <si>
    <t>в каникулярное время с дневным пребыванием</t>
  </si>
  <si>
    <t>услуга</t>
  </si>
  <si>
    <t>государственная (муниципальная) услуга или работа бесплатная</t>
  </si>
  <si>
    <t xml:space="preserve">92.7;92.72;55.21;55.23.1 </t>
  </si>
  <si>
    <t>Физические лица</t>
  </si>
  <si>
    <t>Проведение государственной (итоговой) аттестации физических лиц, освоивших образовательные программы основного общего образования или среднего (полного) общего образования</t>
  </si>
  <si>
    <t>11.030.0</t>
  </si>
  <si>
    <t xml:space="preserve">000000000001530093711030000000000000001101101 </t>
  </si>
  <si>
    <t>Услуга</t>
  </si>
  <si>
    <t xml:space="preserve">80.21 </t>
  </si>
  <si>
    <t xml:space="preserve">000000000001530093711787000301000101000100101 </t>
  </si>
  <si>
    <t>Реализация основных общеобразовательных программ начального общего образования</t>
  </si>
  <si>
    <t>11.787.0</t>
  </si>
  <si>
    <t>Очная</t>
  </si>
  <si>
    <t xml:space="preserve">80.10.2 </t>
  </si>
  <si>
    <t xml:space="preserve">000000000001530093711791000301000101004100101 </t>
  </si>
  <si>
    <t>11.791.0</t>
  </si>
  <si>
    <t>Реализация основных общеобразовательных программ основного общего образования</t>
  </si>
  <si>
    <t xml:space="preserve">80.21.1 </t>
  </si>
  <si>
    <t xml:space="preserve">000000000001530093711794000301000101001100101 </t>
  </si>
  <si>
    <t>11.794.0</t>
  </si>
  <si>
    <t>Реализация основных общеобразовательных программ среднего общего образования</t>
  </si>
  <si>
    <t xml:space="preserve">80.21.2 </t>
  </si>
  <si>
    <t>000</t>
  </si>
  <si>
    <t>321</t>
  </si>
  <si>
    <t>850</t>
  </si>
  <si>
    <t>2002</t>
  </si>
  <si>
    <t>Муниципальное бюджетное общеобразовательное учреждение Луганская средняя общеобразовательная школа</t>
  </si>
  <si>
    <t>Ч2499</t>
  </si>
  <si>
    <t>Брянская область, Комаричский район, с. Игрицкое, ул. Школьная, д. 17</t>
  </si>
  <si>
    <t>3245003936</t>
  </si>
  <si>
    <t xml:space="preserve"> Виды деятельности, не являющиеся основной целью деятельности: проведение промежуточной и итоговой аттестации для экстернов; организация обучения на дому и в лечебных учреждениях; организация питания обучающихся; организация внеурочной деятельности обучающихся; организация занятости обучающихся в каникулярный период; организация работы оздоровительного лагеря с дневным пребыванием детей в период каникул; осуществление эксплуатации взрывопожароопасных производственных объектов; реализация дополнительных общеобразовательных программ - дополнительных общеразвивающих программ, в том числе за счёт физических (юридических лиц) сверх установленного муниципального задания; пригородные автомобильные (автобусные) пассажирские перевозки, подчиняющиеся расписанию; передача в установленном порядке в аренду, безвозмездное пользование имущества, закрепленного за школой (по согласованию с Учредителем).</t>
  </si>
  <si>
    <t>Показатели по поступлениям и выплатам учреждения 
на 2019 год</t>
  </si>
  <si>
    <t>111</t>
  </si>
  <si>
    <t>119</t>
  </si>
  <si>
    <t>851</t>
  </si>
  <si>
    <t>852</t>
  </si>
  <si>
    <t>Глава администрации Комаричского муниципального района</t>
  </si>
  <si>
    <t>В. Н. Кузин</t>
  </si>
  <si>
    <t>09 января 2018 г.</t>
  </si>
  <si>
    <t>Дата составления: 09.01.2018 г.</t>
  </si>
  <si>
    <t>Сведения о балансовой стоимости имущества учреждения по состоянию на 09.01.2018 г.</t>
  </si>
  <si>
    <t>по состоянию на 01.01.2018 г.</t>
  </si>
  <si>
    <t>Показатели по поступлениям и выплатам учреждения 
 на 2018 год</t>
  </si>
  <si>
    <t>244</t>
  </si>
  <si>
    <t>Показатели по поступлениям и выплатам учреждения 
на 2020 год</t>
  </si>
  <si>
    <t>Показатели выплат по расходам
на закупку товаров, работ, услуг учреждения на 09.01.2018 г.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</si>
  <si>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</si>
  <si>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</si>
  <si>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</si>
  <si>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2018</t>
  </si>
  <si>
    <t>2020 год</t>
  </si>
  <si>
    <t xml:space="preserve">                        Главный бухгалтер ____________________ Е.С. Соскова</t>
  </si>
  <si>
    <t xml:space="preserve">                        Старший инспектор ____________________ Т.Н. Пирогова</t>
  </si>
  <si>
    <t xml:space="preserve">                        09.01.2018 г.</t>
  </si>
  <si>
    <t xml:space="preserve">                        Директор МБОУ Луганской сош ____________________ И.В. Пальченкова</t>
  </si>
  <si>
    <t xml:space="preserve">                        Специалист ____________________ Е.Г. Паршина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</si>
</sst>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_ ;\-0\ "/>
  </numFmts>
  <fonts count="28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color indexed="8"/>
      <name val="Segoe UI"/>
      <family val="2"/>
      <charset val="204"/>
    </font>
    <font>
      <sz val="8"/>
      <color indexed="8"/>
      <name val="Segoe UI"/>
      <family val="2"/>
      <charset val="204"/>
    </font>
    <font>
      <b/>
      <sz val="10"/>
      <color indexed="9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b/>
      <sz val="12"/>
      <color indexed="18"/>
      <name val="Segoe UI"/>
      <family val="2"/>
      <charset val="204"/>
    </font>
    <font>
      <sz val="10"/>
      <color indexed="18"/>
      <name val="Segoe UI"/>
      <family val="2"/>
      <charset val="204"/>
    </font>
    <font>
      <u/>
      <sz val="10"/>
      <color indexed="12"/>
      <name val="Segoe UI"/>
      <family val="2"/>
      <charset val="204"/>
    </font>
    <font>
      <sz val="9"/>
      <name val="Segoe U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44" fontId="0" fillId="0" borderId="0">
      <alignment vertical="top" wrapText="1"/>
    </xf>
    <xf numFmtId="44" fontId="27" fillId="0" borderId="0" applyNumberFormat="0" applyFill="0" applyBorder="0" applyAlignment="0" applyProtection="0">
      <alignment vertical="top" wrapText="1"/>
    </xf>
    <xf numFmtId="0" fontId="10" fillId="0" borderId="0"/>
  </cellStyleXfs>
  <cellXfs count="269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 indent="2"/>
    </xf>
    <xf numFmtId="4" fontId="7" fillId="0" borderId="3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 indent="4"/>
    </xf>
    <xf numFmtId="0" fontId="7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4" fontId="7" fillId="0" borderId="2" xfId="0" quotePrefix="1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/>
    </xf>
    <xf numFmtId="44" fontId="7" fillId="0" borderId="2" xfId="0" applyNumberFormat="1" applyFont="1" applyFill="1" applyBorder="1" applyAlignment="1">
      <alignment vertical="top" wrapText="1"/>
    </xf>
    <xf numFmtId="44" fontId="7" fillId="0" borderId="0" xfId="0" applyNumberFormat="1" applyFont="1" applyFill="1" applyAlignment="1">
      <alignment vertical="top"/>
    </xf>
    <xf numFmtId="164" fontId="7" fillId="0" borderId="2" xfId="0" applyNumberFormat="1" applyFont="1" applyFill="1" applyBorder="1" applyAlignment="1">
      <alignment horizontal="center" vertical="top"/>
    </xf>
    <xf numFmtId="44" fontId="7" fillId="0" borderId="2" xfId="0" applyNumberFormat="1" applyFont="1" applyFill="1" applyBorder="1" applyAlignment="1">
      <alignment vertical="top"/>
    </xf>
    <xf numFmtId="44" fontId="7" fillId="0" borderId="6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left" vertical="center" wrapText="1" indent="2"/>
    </xf>
    <xf numFmtId="49" fontId="7" fillId="0" borderId="6" xfId="0" applyNumberFormat="1" applyFont="1" applyFill="1" applyBorder="1" applyAlignment="1"/>
    <xf numFmtId="44" fontId="7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center" wrapText="1" indent="3"/>
    </xf>
    <xf numFmtId="49" fontId="7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/>
    </xf>
    <xf numFmtId="0" fontId="13" fillId="0" borderId="7" xfId="2" applyNumberFormat="1" applyFont="1" applyBorder="1" applyAlignment="1">
      <alignment horizontal="left"/>
    </xf>
    <xf numFmtId="0" fontId="13" fillId="0" borderId="8" xfId="2" applyNumberFormat="1" applyFont="1" applyBorder="1" applyAlignment="1">
      <alignment horizontal="left"/>
    </xf>
    <xf numFmtId="0" fontId="13" fillId="0" borderId="9" xfId="2" applyNumberFormat="1" applyFont="1" applyBorder="1" applyAlignment="1">
      <alignment horizontal="left"/>
    </xf>
    <xf numFmtId="0" fontId="12" fillId="0" borderId="10" xfId="2" applyNumberFormat="1" applyFont="1" applyBorder="1" applyAlignment="1">
      <alignment horizontal="left"/>
    </xf>
    <xf numFmtId="0" fontId="11" fillId="0" borderId="11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top"/>
    </xf>
    <xf numFmtId="0" fontId="14" fillId="0" borderId="10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4" fillId="0" borderId="12" xfId="2" applyNumberFormat="1" applyFont="1" applyBorder="1" applyAlignment="1">
      <alignment horizontal="center"/>
    </xf>
    <xf numFmtId="0" fontId="14" fillId="0" borderId="13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right"/>
    </xf>
    <xf numFmtId="0" fontId="12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horizontal="left" vertical="top"/>
    </xf>
    <xf numFmtId="0" fontId="12" fillId="0" borderId="14" xfId="2" applyNumberFormat="1" applyFont="1" applyBorder="1" applyAlignment="1">
      <alignment horizontal="left" vertical="top"/>
    </xf>
    <xf numFmtId="0" fontId="12" fillId="0" borderId="6" xfId="2" applyNumberFormat="1" applyFont="1" applyBorder="1" applyAlignment="1">
      <alignment horizontal="left" vertical="top"/>
    </xf>
    <xf numFmtId="0" fontId="12" fillId="0" borderId="15" xfId="2" applyNumberFormat="1" applyFont="1" applyBorder="1" applyAlignment="1">
      <alignment horizontal="left" vertical="top"/>
    </xf>
    <xf numFmtId="0" fontId="12" fillId="0" borderId="16" xfId="2" applyNumberFormat="1" applyFont="1" applyBorder="1" applyAlignment="1">
      <alignment horizontal="left"/>
    </xf>
    <xf numFmtId="0" fontId="12" fillId="0" borderId="17" xfId="2" applyNumberFormat="1" applyFont="1" applyBorder="1" applyAlignment="1">
      <alignment horizontal="left"/>
    </xf>
    <xf numFmtId="49" fontId="11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left" wrapText="1"/>
    </xf>
    <xf numFmtId="0" fontId="12" fillId="0" borderId="0" xfId="2" applyNumberFormat="1" applyFont="1" applyBorder="1" applyAlignment="1">
      <alignment horizontal="center" vertical="top"/>
    </xf>
    <xf numFmtId="49" fontId="13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left" vertical="center"/>
    </xf>
    <xf numFmtId="0" fontId="17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right"/>
    </xf>
    <xf numFmtId="0" fontId="17" fillId="0" borderId="0" xfId="2" applyNumberFormat="1" applyFont="1" applyFill="1" applyBorder="1" applyAlignment="1">
      <alignment horizontal="left"/>
    </xf>
    <xf numFmtId="0" fontId="18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center" vertical="top"/>
    </xf>
    <xf numFmtId="0" fontId="12" fillId="0" borderId="0" xfId="2" applyNumberFormat="1" applyFont="1" applyBorder="1" applyAlignment="1">
      <alignment horizontal="center"/>
    </xf>
    <xf numFmtId="0" fontId="20" fillId="0" borderId="0" xfId="2" applyNumberFormat="1" applyFont="1" applyBorder="1" applyAlignment="1">
      <alignment horizontal="left"/>
    </xf>
    <xf numFmtId="44" fontId="22" fillId="0" borderId="0" xfId="0" applyNumberFormat="1" applyFont="1" applyFill="1" applyAlignment="1">
      <alignment vertical="top" wrapText="1"/>
    </xf>
    <xf numFmtId="49" fontId="23" fillId="0" borderId="0" xfId="1" quotePrefix="1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49" fontId="2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4" fontId="25" fillId="2" borderId="2" xfId="0" applyNumberFormat="1" applyFont="1" applyFill="1" applyBorder="1" applyAlignment="1">
      <alignment horizontal="center" vertical="center" wrapText="1"/>
    </xf>
    <xf numFmtId="49" fontId="25" fillId="0" borderId="2" xfId="0" quotePrefix="1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4" fontId="25" fillId="0" borderId="2" xfId="0" applyNumberFormat="1" applyFont="1" applyFill="1" applyBorder="1" applyAlignment="1">
      <alignment horizontal="center" vertical="center" wrapText="1"/>
    </xf>
    <xf numFmtId="44" fontId="25" fillId="0" borderId="2" xfId="0" quotePrefix="1" applyNumberFormat="1" applyFont="1" applyFill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44" fontId="25" fillId="0" borderId="0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center" wrapText="1"/>
    </xf>
    <xf numFmtId="2" fontId="7" fillId="0" borderId="2" xfId="0" quotePrefix="1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13" fillId="0" borderId="32" xfId="2" applyNumberFormat="1" applyFont="1" applyBorder="1" applyAlignment="1">
      <alignment horizontal="center" vertical="center"/>
    </xf>
    <xf numFmtId="0" fontId="12" fillId="0" borderId="48" xfId="2" applyNumberFormat="1" applyFont="1" applyFill="1" applyBorder="1" applyAlignment="1">
      <alignment horizontal="center"/>
    </xf>
    <xf numFmtId="0" fontId="12" fillId="0" borderId="24" xfId="2" applyNumberFormat="1" applyFont="1" applyFill="1" applyBorder="1" applyAlignment="1">
      <alignment horizontal="center"/>
    </xf>
    <xf numFmtId="0" fontId="12" fillId="0" borderId="62" xfId="2" applyNumberFormat="1" applyFont="1" applyFill="1" applyBorder="1" applyAlignment="1">
      <alignment horizontal="center"/>
    </xf>
    <xf numFmtId="49" fontId="12" fillId="0" borderId="49" xfId="2" applyNumberFormat="1" applyFont="1" applyBorder="1" applyAlignment="1">
      <alignment horizontal="center" vertical="center"/>
    </xf>
    <xf numFmtId="49" fontId="12" fillId="0" borderId="46" xfId="2" applyNumberFormat="1" applyFont="1" applyBorder="1" applyAlignment="1">
      <alignment horizontal="center" vertical="center"/>
    </xf>
    <xf numFmtId="49" fontId="12" fillId="0" borderId="55" xfId="2" applyNumberFormat="1" applyFont="1" applyBorder="1" applyAlignment="1">
      <alignment horizontal="center" vertical="center"/>
    </xf>
    <xf numFmtId="49" fontId="12" fillId="0" borderId="63" xfId="2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/>
    </xf>
    <xf numFmtId="49" fontId="12" fillId="0" borderId="64" xfId="2" applyNumberFormat="1" applyFont="1" applyFill="1" applyBorder="1" applyAlignment="1">
      <alignment horizontal="center"/>
    </xf>
    <xf numFmtId="49" fontId="12" fillId="0" borderId="38" xfId="2" applyNumberFormat="1" applyFont="1" applyFill="1" applyBorder="1" applyAlignment="1">
      <alignment horizontal="center"/>
    </xf>
    <xf numFmtId="49" fontId="12" fillId="0" borderId="25" xfId="2" applyNumberFormat="1" applyFont="1" applyFill="1" applyBorder="1" applyAlignment="1">
      <alignment horizontal="center"/>
    </xf>
    <xf numFmtId="49" fontId="12" fillId="0" borderId="39" xfId="2" applyNumberFormat="1" applyFont="1" applyFill="1" applyBorder="1" applyAlignment="1">
      <alignment horizontal="center"/>
    </xf>
    <xf numFmtId="49" fontId="12" fillId="0" borderId="40" xfId="2" applyNumberFormat="1" applyFont="1" applyFill="1" applyBorder="1" applyAlignment="1">
      <alignment horizontal="center"/>
    </xf>
    <xf numFmtId="49" fontId="12" fillId="0" borderId="32" xfId="2" applyNumberFormat="1" applyFont="1" applyFill="1" applyBorder="1" applyAlignment="1">
      <alignment horizontal="center"/>
    </xf>
    <xf numFmtId="49" fontId="12" fillId="0" borderId="41" xfId="2" applyNumberFormat="1" applyFont="1" applyFill="1" applyBorder="1" applyAlignment="1">
      <alignment horizontal="center"/>
    </xf>
    <xf numFmtId="49" fontId="12" fillId="0" borderId="44" xfId="2" applyNumberFormat="1" applyFont="1" applyFill="1" applyBorder="1" applyAlignment="1">
      <alignment horizontal="center"/>
    </xf>
    <xf numFmtId="49" fontId="12" fillId="0" borderId="6" xfId="2" applyNumberFormat="1" applyFont="1" applyFill="1" applyBorder="1" applyAlignment="1">
      <alignment horizontal="center"/>
    </xf>
    <xf numFmtId="49" fontId="12" fillId="0" borderId="45" xfId="2" applyNumberFormat="1" applyFont="1" applyFill="1" applyBorder="1" applyAlignment="1">
      <alignment horizontal="center"/>
    </xf>
    <xf numFmtId="49" fontId="12" fillId="0" borderId="48" xfId="2" applyNumberFormat="1" applyFont="1" applyFill="1" applyBorder="1" applyAlignment="1">
      <alignment horizontal="center"/>
    </xf>
    <xf numFmtId="49" fontId="12" fillId="0" borderId="24" xfId="2" applyNumberFormat="1" applyFont="1" applyFill="1" applyBorder="1" applyAlignment="1">
      <alignment horizontal="center"/>
    </xf>
    <xf numFmtId="49" fontId="12" fillId="0" borderId="62" xfId="2" applyNumberFormat="1" applyFont="1" applyFill="1" applyBorder="1" applyAlignment="1">
      <alignment horizontal="center"/>
    </xf>
    <xf numFmtId="2" fontId="12" fillId="0" borderId="2" xfId="2" applyNumberFormat="1" applyFont="1" applyFill="1" applyBorder="1" applyAlignment="1">
      <alignment horizontal="center" vertical="center"/>
    </xf>
    <xf numFmtId="2" fontId="12" fillId="0" borderId="64" xfId="2" applyNumberFormat="1" applyFont="1" applyFill="1" applyBorder="1" applyAlignment="1">
      <alignment horizontal="center" vertical="center"/>
    </xf>
    <xf numFmtId="2" fontId="12" fillId="0" borderId="46" xfId="2" applyNumberFormat="1" applyFont="1" applyFill="1" applyBorder="1" applyAlignment="1">
      <alignment horizontal="center"/>
    </xf>
    <xf numFmtId="2" fontId="12" fillId="0" borderId="55" xfId="2" applyNumberFormat="1" applyFont="1" applyFill="1" applyBorder="1" applyAlignment="1">
      <alignment horizontal="center"/>
    </xf>
    <xf numFmtId="0" fontId="12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right"/>
    </xf>
    <xf numFmtId="49" fontId="16" fillId="0" borderId="56" xfId="2" applyNumberFormat="1" applyFont="1" applyFill="1" applyBorder="1" applyAlignment="1">
      <alignment horizontal="center" vertical="center"/>
    </xf>
    <xf numFmtId="49" fontId="16" fillId="0" borderId="57" xfId="2" applyNumberFormat="1" applyFont="1" applyFill="1" applyBorder="1" applyAlignment="1">
      <alignment horizontal="center" vertical="center"/>
    </xf>
    <xf numFmtId="49" fontId="16" fillId="0" borderId="58" xfId="2" applyNumberFormat="1" applyFont="1" applyFill="1" applyBorder="1" applyAlignment="1">
      <alignment horizontal="center" vertical="center"/>
    </xf>
    <xf numFmtId="49" fontId="16" fillId="0" borderId="59" xfId="2" applyNumberFormat="1" applyFont="1" applyFill="1" applyBorder="1" applyAlignment="1">
      <alignment horizontal="center" vertical="center"/>
    </xf>
    <xf numFmtId="49" fontId="16" fillId="0" borderId="60" xfId="2" applyNumberFormat="1" applyFont="1" applyFill="1" applyBorder="1" applyAlignment="1">
      <alignment horizontal="center" vertical="center"/>
    </xf>
    <xf numFmtId="49" fontId="16" fillId="0" borderId="61" xfId="2" applyNumberFormat="1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left"/>
    </xf>
    <xf numFmtId="0" fontId="12" fillId="0" borderId="6" xfId="2" applyNumberFormat="1" applyFont="1" applyFill="1" applyBorder="1" applyAlignment="1">
      <alignment horizontal="center"/>
    </xf>
    <xf numFmtId="0" fontId="12" fillId="0" borderId="6" xfId="2" applyNumberFormat="1" applyFont="1" applyFill="1" applyBorder="1" applyAlignment="1">
      <alignment horizontal="left" wrapText="1"/>
    </xf>
    <xf numFmtId="0" fontId="14" fillId="0" borderId="54" xfId="2" applyNumberFormat="1" applyFont="1" applyBorder="1" applyAlignment="1">
      <alignment horizontal="center"/>
    </xf>
    <xf numFmtId="0" fontId="14" fillId="0" borderId="13" xfId="2" applyNumberFormat="1" applyFont="1" applyBorder="1" applyAlignment="1">
      <alignment horizontal="center"/>
    </xf>
    <xf numFmtId="0" fontId="14" fillId="0" borderId="11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2" fillId="0" borderId="47" xfId="2" applyNumberFormat="1" applyFont="1" applyBorder="1" applyAlignment="1">
      <alignment horizontal="center" vertical="top"/>
    </xf>
    <xf numFmtId="49" fontId="2" fillId="0" borderId="21" xfId="2" applyNumberFormat="1" applyFont="1" applyFill="1" applyBorder="1" applyAlignment="1">
      <alignment horizontal="center" vertical="center"/>
    </xf>
    <xf numFmtId="0" fontId="13" fillId="0" borderId="32" xfId="2" applyNumberFormat="1" applyFont="1" applyBorder="1" applyAlignment="1">
      <alignment horizontal="center" vertical="top"/>
    </xf>
    <xf numFmtId="49" fontId="12" fillId="0" borderId="50" xfId="2" applyNumberFormat="1" applyFont="1" applyFill="1" applyBorder="1" applyAlignment="1">
      <alignment horizontal="center"/>
    </xf>
    <xf numFmtId="49" fontId="12" fillId="0" borderId="51" xfId="2" applyNumberFormat="1" applyFont="1" applyFill="1" applyBorder="1" applyAlignment="1">
      <alignment horizontal="center"/>
    </xf>
    <xf numFmtId="49" fontId="12" fillId="0" borderId="52" xfId="2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1" xfId="2" applyNumberFormat="1" applyFont="1" applyFill="1" applyBorder="1" applyAlignment="1">
      <alignment horizontal="center" vertical="center"/>
    </xf>
    <xf numFmtId="0" fontId="12" fillId="0" borderId="25" xfId="2" applyNumberFormat="1" applyFont="1" applyFill="1" applyBorder="1" applyAlignment="1">
      <alignment horizontal="left" vertical="center" wrapText="1"/>
    </xf>
    <xf numFmtId="0" fontId="12" fillId="0" borderId="39" xfId="2" applyNumberFormat="1" applyFont="1" applyFill="1" applyBorder="1" applyAlignment="1">
      <alignment horizontal="left" vertical="center" wrapText="1"/>
    </xf>
    <xf numFmtId="0" fontId="12" fillId="0" borderId="22" xfId="2" applyNumberFormat="1" applyFont="1" applyBorder="1" applyAlignment="1">
      <alignment horizontal="center" vertical="top"/>
    </xf>
    <xf numFmtId="0" fontId="12" fillId="0" borderId="2" xfId="2" applyNumberFormat="1" applyFont="1" applyBorder="1" applyAlignment="1">
      <alignment horizontal="center" vertical="top"/>
    </xf>
    <xf numFmtId="0" fontId="12" fillId="0" borderId="22" xfId="2" applyNumberFormat="1" applyFont="1" applyFill="1" applyBorder="1" applyAlignment="1">
      <alignment horizontal="center" wrapText="1"/>
    </xf>
    <xf numFmtId="0" fontId="12" fillId="0" borderId="2" xfId="2" applyNumberFormat="1" applyFont="1" applyFill="1" applyBorder="1" applyAlignment="1">
      <alignment horizontal="center" wrapText="1"/>
    </xf>
    <xf numFmtId="0" fontId="12" fillId="0" borderId="19" xfId="2" applyNumberFormat="1" applyFont="1" applyFill="1" applyBorder="1" applyAlignment="1">
      <alignment horizontal="center" wrapText="1"/>
    </xf>
    <xf numFmtId="49" fontId="12" fillId="0" borderId="49" xfId="2" applyNumberFormat="1" applyFont="1" applyFill="1" applyBorder="1" applyAlignment="1">
      <alignment horizontal="center"/>
    </xf>
    <xf numFmtId="49" fontId="12" fillId="0" borderId="46" xfId="2" applyNumberFormat="1" applyFont="1" applyFill="1" applyBorder="1" applyAlignment="1">
      <alignment horizontal="center"/>
    </xf>
    <xf numFmtId="49" fontId="12" fillId="0" borderId="53" xfId="2" applyNumberFormat="1" applyFont="1" applyFill="1" applyBorder="1" applyAlignment="1">
      <alignment horizontal="center" vertical="center"/>
    </xf>
    <xf numFmtId="0" fontId="13" fillId="0" borderId="0" xfId="2" applyNumberFormat="1" applyFont="1" applyBorder="1" applyAlignment="1">
      <alignment horizontal="center" vertical="top"/>
    </xf>
    <xf numFmtId="0" fontId="13" fillId="0" borderId="0" xfId="2" applyNumberFormat="1" applyFont="1" applyBorder="1" applyAlignment="1">
      <alignment horizontal="center" vertical="center"/>
    </xf>
    <xf numFmtId="2" fontId="12" fillId="0" borderId="30" xfId="2" applyNumberFormat="1" applyFont="1" applyFill="1" applyBorder="1" applyAlignment="1">
      <alignment horizontal="center" vertical="center"/>
    </xf>
    <xf numFmtId="0" fontId="12" fillId="0" borderId="19" xfId="2" applyNumberFormat="1" applyFont="1" applyBorder="1" applyAlignment="1">
      <alignment horizontal="center" vertical="top"/>
    </xf>
    <xf numFmtId="0" fontId="12" fillId="0" borderId="25" xfId="2" applyNumberFormat="1" applyFont="1" applyBorder="1" applyAlignment="1">
      <alignment horizontal="center" vertical="top"/>
    </xf>
    <xf numFmtId="0" fontId="12" fillId="0" borderId="21" xfId="2" applyNumberFormat="1" applyFont="1" applyBorder="1" applyAlignment="1">
      <alignment horizontal="center" vertical="top"/>
    </xf>
    <xf numFmtId="0" fontId="12" fillId="0" borderId="2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/>
    </xf>
    <xf numFmtId="2" fontId="12" fillId="0" borderId="48" xfId="2" applyNumberFormat="1" applyFont="1" applyFill="1" applyBorder="1" applyAlignment="1">
      <alignment horizontal="center" vertical="center"/>
    </xf>
    <xf numFmtId="2" fontId="12" fillId="0" borderId="24" xfId="2" applyNumberFormat="1" applyFont="1" applyFill="1" applyBorder="1" applyAlignment="1">
      <alignment horizontal="center" vertical="center"/>
    </xf>
    <xf numFmtId="2" fontId="12" fillId="0" borderId="20" xfId="2" applyNumberFormat="1" applyFont="1" applyFill="1" applyBorder="1" applyAlignment="1">
      <alignment horizontal="center" vertical="center"/>
    </xf>
    <xf numFmtId="49" fontId="12" fillId="0" borderId="21" xfId="2" applyNumberFormat="1" applyFont="1" applyBorder="1" applyAlignment="1">
      <alignment horizontal="center" vertical="center"/>
    </xf>
    <xf numFmtId="0" fontId="12" fillId="0" borderId="22" xfId="2" applyNumberFormat="1" applyFont="1" applyBorder="1" applyAlignment="1">
      <alignment horizontal="center" vertical="center"/>
    </xf>
    <xf numFmtId="0" fontId="15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/>
    </xf>
    <xf numFmtId="49" fontId="2" fillId="0" borderId="46" xfId="2" applyNumberFormat="1" applyFont="1" applyFill="1" applyBorder="1" applyAlignment="1">
      <alignment horizontal="center"/>
    </xf>
    <xf numFmtId="49" fontId="12" fillId="0" borderId="42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49" fontId="12" fillId="0" borderId="43" xfId="2" applyNumberFormat="1" applyFont="1" applyFill="1" applyBorder="1" applyAlignment="1">
      <alignment horizontal="center"/>
    </xf>
    <xf numFmtId="0" fontId="12" fillId="0" borderId="17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center"/>
    </xf>
    <xf numFmtId="0" fontId="12" fillId="0" borderId="16" xfId="2" applyNumberFormat="1" applyFont="1" applyBorder="1" applyAlignment="1">
      <alignment horizontal="center"/>
    </xf>
    <xf numFmtId="0" fontId="12" fillId="0" borderId="33" xfId="2" applyNumberFormat="1" applyFont="1" applyBorder="1" applyAlignment="1">
      <alignment horizontal="center" vertical="center"/>
    </xf>
    <xf numFmtId="0" fontId="12" fillId="0" borderId="32" xfId="2" applyNumberFormat="1" applyFont="1" applyBorder="1" applyAlignment="1">
      <alignment horizontal="center" vertical="center"/>
    </xf>
    <xf numFmtId="0" fontId="12" fillId="0" borderId="17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15" xfId="2" applyNumberFormat="1" applyFont="1" applyBorder="1" applyAlignment="1">
      <alignment horizontal="center" vertical="center"/>
    </xf>
    <xf numFmtId="0" fontId="12" fillId="0" borderId="6" xfId="2" applyNumberFormat="1" applyFont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left"/>
    </xf>
    <xf numFmtId="0" fontId="12" fillId="0" borderId="6" xfId="2" applyNumberFormat="1" applyFont="1" applyFill="1" applyBorder="1" applyAlignment="1">
      <alignment horizontal="left"/>
    </xf>
    <xf numFmtId="2" fontId="12" fillId="0" borderId="35" xfId="2" applyNumberFormat="1" applyFont="1" applyFill="1" applyBorder="1" applyAlignment="1">
      <alignment horizontal="center" vertical="center"/>
    </xf>
    <xf numFmtId="2" fontId="12" fillId="0" borderId="36" xfId="2" applyNumberFormat="1" applyFont="1" applyFill="1" applyBorder="1" applyAlignment="1">
      <alignment horizontal="center" vertical="center"/>
    </xf>
    <xf numFmtId="2" fontId="12" fillId="0" borderId="37" xfId="2" applyNumberFormat="1" applyFont="1" applyFill="1" applyBorder="1" applyAlignment="1">
      <alignment horizontal="center" vertical="center"/>
    </xf>
    <xf numFmtId="0" fontId="12" fillId="0" borderId="23" xfId="2" applyNumberFormat="1" applyFont="1" applyBorder="1" applyAlignment="1">
      <alignment horizontal="center" vertical="top"/>
    </xf>
    <xf numFmtId="2" fontId="12" fillId="0" borderId="21" xfId="2" applyNumberFormat="1" applyFont="1" applyFill="1" applyBorder="1" applyAlignment="1">
      <alignment horizontal="center" vertical="center"/>
    </xf>
    <xf numFmtId="2" fontId="12" fillId="0" borderId="31" xfId="2" applyNumberFormat="1" applyFont="1" applyFill="1" applyBorder="1" applyAlignment="1">
      <alignment horizontal="center" vertical="center"/>
    </xf>
    <xf numFmtId="0" fontId="12" fillId="0" borderId="33" xfId="2" applyNumberFormat="1" applyFont="1" applyBorder="1" applyAlignment="1">
      <alignment horizontal="center"/>
    </xf>
    <xf numFmtId="0" fontId="12" fillId="0" borderId="32" xfId="2" applyNumberFormat="1" applyFont="1" applyBorder="1" applyAlignment="1">
      <alignment horizontal="center"/>
    </xf>
    <xf numFmtId="0" fontId="12" fillId="0" borderId="34" xfId="2" applyNumberFormat="1" applyFont="1" applyBorder="1" applyAlignment="1">
      <alignment horizontal="center"/>
    </xf>
    <xf numFmtId="0" fontId="12" fillId="0" borderId="33" xfId="2" applyNumberFormat="1" applyFont="1" applyBorder="1" applyAlignment="1">
      <alignment horizontal="center" vertical="center" wrapText="1"/>
    </xf>
    <xf numFmtId="0" fontId="12" fillId="0" borderId="32" xfId="2" applyNumberFormat="1" applyFont="1" applyBorder="1" applyAlignment="1">
      <alignment horizontal="center" vertical="center" wrapText="1"/>
    </xf>
    <xf numFmtId="0" fontId="12" fillId="0" borderId="34" xfId="2" applyNumberFormat="1" applyFont="1" applyBorder="1" applyAlignment="1">
      <alignment horizontal="center" vertical="center" wrapText="1"/>
    </xf>
    <xf numFmtId="0" fontId="12" fillId="0" borderId="17" xfId="2" applyNumberFormat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 wrapText="1"/>
    </xf>
    <xf numFmtId="0" fontId="12" fillId="0" borderId="16" xfId="2" applyNumberFormat="1" applyFont="1" applyBorder="1" applyAlignment="1">
      <alignment horizontal="center" vertical="center" wrapText="1"/>
    </xf>
    <xf numFmtId="0" fontId="12" fillId="0" borderId="15" xfId="2" applyNumberFormat="1" applyFont="1" applyBorder="1" applyAlignment="1">
      <alignment horizontal="center" vertical="center" wrapText="1"/>
    </xf>
    <xf numFmtId="0" fontId="12" fillId="0" borderId="6" xfId="2" applyNumberFormat="1" applyFont="1" applyBorder="1" applyAlignment="1">
      <alignment horizontal="center" vertical="center" wrapText="1"/>
    </xf>
    <xf numFmtId="0" fontId="12" fillId="0" borderId="14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center" vertical="center"/>
    </xf>
    <xf numFmtId="49" fontId="12" fillId="0" borderId="20" xfId="2" applyNumberFormat="1" applyFont="1" applyBorder="1" applyAlignment="1">
      <alignment horizontal="center" vertical="center"/>
    </xf>
    <xf numFmtId="49" fontId="17" fillId="0" borderId="6" xfId="2" applyNumberFormat="1" applyFont="1" applyFill="1" applyBorder="1" applyAlignment="1">
      <alignment horizontal="left"/>
    </xf>
    <xf numFmtId="0" fontId="19" fillId="0" borderId="0" xfId="2" applyNumberFormat="1" applyFont="1" applyBorder="1" applyAlignment="1">
      <alignment horizontal="center"/>
    </xf>
    <xf numFmtId="44" fontId="6" fillId="0" borderId="19" xfId="0" applyNumberFormat="1" applyFont="1" applyFill="1" applyBorder="1" applyAlignment="1">
      <alignment horizontal="center" vertical="top"/>
    </xf>
    <xf numFmtId="44" fontId="6" fillId="0" borderId="2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4" fontId="6" fillId="0" borderId="0" xfId="0" applyNumberFormat="1" applyFont="1" applyFill="1" applyAlignment="1">
      <alignment horizontal="center" vertical="center"/>
    </xf>
    <xf numFmtId="44" fontId="7" fillId="0" borderId="2" xfId="0" applyNumberFormat="1" applyFont="1" applyFill="1" applyBorder="1" applyAlignment="1">
      <alignment horizontal="center" vertical="center" wrapText="1"/>
    </xf>
    <xf numFmtId="44" fontId="6" fillId="0" borderId="6" xfId="0" applyNumberFormat="1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horizontal="center" vertical="top"/>
    </xf>
    <xf numFmtId="44" fontId="6" fillId="0" borderId="6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workbookViewId="0"/>
  </sheetViews>
  <sheetFormatPr defaultRowHeight="14.25"/>
  <cols>
    <col min="1" max="1" width="33.83203125" style="95" customWidth="1"/>
    <col min="2" max="16384" width="9.33203125" style="93"/>
  </cols>
  <sheetData>
    <row r="1" spans="1:2" ht="21" customHeight="1">
      <c r="A1" s="96" t="s">
        <v>389</v>
      </c>
    </row>
    <row r="2" spans="1:2">
      <c r="A2" s="94" t="s">
        <v>363</v>
      </c>
    </row>
    <row r="3" spans="1:2">
      <c r="A3" s="94" t="s">
        <v>364</v>
      </c>
    </row>
    <row r="4" spans="1:2">
      <c r="A4" s="94" t="s">
        <v>365</v>
      </c>
    </row>
    <row r="5" spans="1:2">
      <c r="A5" s="94" t="s">
        <v>366</v>
      </c>
    </row>
    <row r="6" spans="1:2">
      <c r="A6" s="94" t="s">
        <v>367</v>
      </c>
    </row>
    <row r="7" spans="1:2">
      <c r="A7" s="94" t="s">
        <v>368</v>
      </c>
    </row>
    <row r="8" spans="1:2">
      <c r="A8" s="94" t="s">
        <v>369</v>
      </c>
      <c r="B8" s="93" t="s">
        <v>390</v>
      </c>
    </row>
    <row r="9" spans="1:2">
      <c r="A9" s="94" t="s">
        <v>370</v>
      </c>
    </row>
    <row r="10" spans="1:2">
      <c r="A10" s="94" t="s">
        <v>371</v>
      </c>
    </row>
    <row r="11" spans="1:2">
      <c r="A11" s="94" t="s">
        <v>372</v>
      </c>
      <c r="B11" s="93" t="s">
        <v>390</v>
      </c>
    </row>
    <row r="12" spans="1:2">
      <c r="A12" s="94" t="s">
        <v>373</v>
      </c>
      <c r="B12" s="93" t="s">
        <v>390</v>
      </c>
    </row>
    <row r="13" spans="1:2">
      <c r="A13" s="94" t="s">
        <v>374</v>
      </c>
      <c r="B13" s="93" t="s">
        <v>390</v>
      </c>
    </row>
    <row r="14" spans="1:2">
      <c r="A14" s="94" t="s">
        <v>375</v>
      </c>
      <c r="B14" s="93" t="s">
        <v>390</v>
      </c>
    </row>
    <row r="15" spans="1:2">
      <c r="A15" s="94" t="s">
        <v>376</v>
      </c>
      <c r="B15" s="93" t="s">
        <v>390</v>
      </c>
    </row>
    <row r="16" spans="1:2">
      <c r="A16" s="94" t="s">
        <v>377</v>
      </c>
      <c r="B16" s="93" t="s">
        <v>390</v>
      </c>
    </row>
    <row r="17" spans="1:2">
      <c r="A17" s="94" t="s">
        <v>378</v>
      </c>
      <c r="B17" s="93" t="s">
        <v>390</v>
      </c>
    </row>
    <row r="18" spans="1:2">
      <c r="A18" s="94" t="s">
        <v>379</v>
      </c>
      <c r="B18" s="93" t="s">
        <v>390</v>
      </c>
    </row>
    <row r="19" spans="1:2">
      <c r="A19" s="94" t="s">
        <v>380</v>
      </c>
      <c r="B19" s="93" t="s">
        <v>390</v>
      </c>
    </row>
    <row r="20" spans="1:2">
      <c r="A20" s="94" t="s">
        <v>381</v>
      </c>
      <c r="B20" s="93" t="s">
        <v>390</v>
      </c>
    </row>
    <row r="21" spans="1:2">
      <c r="A21" s="94" t="s">
        <v>382</v>
      </c>
      <c r="B21" s="93" t="s">
        <v>390</v>
      </c>
    </row>
    <row r="22" spans="1:2">
      <c r="A22" s="94" t="s">
        <v>383</v>
      </c>
      <c r="B22" s="93" t="s">
        <v>390</v>
      </c>
    </row>
    <row r="23" spans="1:2">
      <c r="A23" s="94" t="s">
        <v>384</v>
      </c>
      <c r="B23" s="93" t="s">
        <v>390</v>
      </c>
    </row>
    <row r="24" spans="1:2">
      <c r="A24" s="94" t="s">
        <v>385</v>
      </c>
      <c r="B24" s="93" t="s">
        <v>390</v>
      </c>
    </row>
    <row r="25" spans="1:2">
      <c r="A25" s="94" t="s">
        <v>386</v>
      </c>
      <c r="B25" s="93" t="s">
        <v>390</v>
      </c>
    </row>
    <row r="26" spans="1:2">
      <c r="A26" s="94" t="s">
        <v>387</v>
      </c>
      <c r="B26" s="93" t="s">
        <v>390</v>
      </c>
    </row>
    <row r="27" spans="1:2">
      <c r="A27" s="94" t="s">
        <v>388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90" zoomScaleNormal="90" zoomScaleSheetLayoutView="115" workbookViewId="0">
      <selection activeCell="C12" sqref="C12"/>
    </sheetView>
  </sheetViews>
  <sheetFormatPr defaultRowHeight="14.25"/>
  <cols>
    <col min="1" max="1" width="36.5" style="23" customWidth="1"/>
    <col min="2" max="2" width="11.1640625" style="23" customWidth="1"/>
    <col min="3" max="3" width="16.1640625" style="23" customWidth="1"/>
    <col min="4" max="12" width="18" style="23" customWidth="1"/>
    <col min="13" max="16384" width="9.33203125" style="23"/>
  </cols>
  <sheetData>
    <row r="1" spans="1:12" ht="21.75" customHeight="1">
      <c r="A1" s="22" t="s">
        <v>0</v>
      </c>
      <c r="I1" s="24"/>
      <c r="L1" s="24" t="s">
        <v>168</v>
      </c>
    </row>
    <row r="2" spans="1:12" ht="36" customHeight="1">
      <c r="A2" s="136" t="s">
        <v>461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33.75" customHeight="1">
      <c r="A3" s="140" t="s">
        <v>21</v>
      </c>
      <c r="B3" s="140" t="s">
        <v>22</v>
      </c>
      <c r="C3" s="137" t="s">
        <v>153</v>
      </c>
      <c r="D3" s="135" t="s">
        <v>154</v>
      </c>
      <c r="E3" s="135"/>
      <c r="F3" s="135"/>
      <c r="G3" s="135"/>
      <c r="H3" s="135"/>
      <c r="I3" s="135"/>
      <c r="J3" s="135"/>
      <c r="K3" s="135"/>
      <c r="L3" s="135"/>
    </row>
    <row r="4" spans="1:12" ht="26.25" customHeight="1">
      <c r="A4" s="141"/>
      <c r="B4" s="141" t="s">
        <v>0</v>
      </c>
      <c r="C4" s="138"/>
      <c r="D4" s="135" t="s">
        <v>155</v>
      </c>
      <c r="E4" s="135"/>
      <c r="F4" s="135"/>
      <c r="G4" s="135" t="s">
        <v>16</v>
      </c>
      <c r="H4" s="135"/>
      <c r="I4" s="135"/>
      <c r="J4" s="135"/>
      <c r="K4" s="135"/>
      <c r="L4" s="135"/>
    </row>
    <row r="5" spans="1:12" ht="72" customHeight="1">
      <c r="A5" s="141"/>
      <c r="B5" s="141"/>
      <c r="C5" s="138"/>
      <c r="D5" s="135"/>
      <c r="E5" s="135"/>
      <c r="F5" s="135"/>
      <c r="G5" s="135" t="s">
        <v>156</v>
      </c>
      <c r="H5" s="135"/>
      <c r="I5" s="135"/>
      <c r="J5" s="135" t="s">
        <v>157</v>
      </c>
      <c r="K5" s="135"/>
      <c r="L5" s="135"/>
    </row>
    <row r="6" spans="1:12" ht="66.75" customHeight="1">
      <c r="A6" s="142"/>
      <c r="B6" s="142"/>
      <c r="C6" s="139"/>
      <c r="D6" s="115" t="s">
        <v>462</v>
      </c>
      <c r="E6" s="115" t="s">
        <v>463</v>
      </c>
      <c r="F6" s="115" t="s">
        <v>464</v>
      </c>
      <c r="G6" s="115" t="s">
        <v>462</v>
      </c>
      <c r="H6" s="115" t="s">
        <v>463</v>
      </c>
      <c r="I6" s="115" t="s">
        <v>464</v>
      </c>
      <c r="J6" s="115" t="s">
        <v>462</v>
      </c>
      <c r="K6" s="115" t="s">
        <v>463</v>
      </c>
      <c r="L6" s="115" t="s">
        <v>464</v>
      </c>
    </row>
    <row r="7" spans="1:12" ht="20.65" customHeight="1">
      <c r="A7" s="29" t="s">
        <v>31</v>
      </c>
      <c r="B7" s="29" t="s">
        <v>32</v>
      </c>
      <c r="C7" s="29" t="s">
        <v>33</v>
      </c>
      <c r="D7" s="29" t="s">
        <v>34</v>
      </c>
      <c r="E7" s="29" t="s">
        <v>35</v>
      </c>
      <c r="F7" s="29" t="s">
        <v>36</v>
      </c>
      <c r="G7" s="29" t="s">
        <v>37</v>
      </c>
      <c r="H7" s="29" t="s">
        <v>38</v>
      </c>
      <c r="I7" s="29" t="s">
        <v>39</v>
      </c>
      <c r="J7" s="29" t="s">
        <v>158</v>
      </c>
      <c r="K7" s="29" t="s">
        <v>159</v>
      </c>
      <c r="L7" s="29" t="s">
        <v>160</v>
      </c>
    </row>
    <row r="8" spans="1:12" ht="41.25" customHeight="1">
      <c r="A8" s="32" t="s">
        <v>161</v>
      </c>
      <c r="B8" s="30" t="s">
        <v>162</v>
      </c>
      <c r="C8" s="10" t="s">
        <v>42</v>
      </c>
      <c r="D8" s="113">
        <f>D9+D10</f>
        <v>2380530</v>
      </c>
      <c r="E8" s="113">
        <f t="shared" ref="E8:L8" si="0">E9+E10</f>
        <v>2146538</v>
      </c>
      <c r="F8" s="113">
        <f t="shared" si="0"/>
        <v>2380530</v>
      </c>
      <c r="G8" s="113">
        <f t="shared" si="0"/>
        <v>2380530</v>
      </c>
      <c r="H8" s="113">
        <f t="shared" si="0"/>
        <v>2146538</v>
      </c>
      <c r="I8" s="113">
        <f t="shared" si="0"/>
        <v>2380530</v>
      </c>
      <c r="J8" s="113">
        <f t="shared" si="0"/>
        <v>0</v>
      </c>
      <c r="K8" s="113">
        <f t="shared" si="0"/>
        <v>0</v>
      </c>
      <c r="L8" s="113">
        <f t="shared" si="0"/>
        <v>0</v>
      </c>
    </row>
    <row r="9" spans="1:12" ht="54" customHeight="1">
      <c r="A9" s="32" t="s">
        <v>163</v>
      </c>
      <c r="B9" s="30" t="s">
        <v>164</v>
      </c>
      <c r="C9" s="10" t="s">
        <v>42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</row>
    <row r="10" spans="1:12" ht="38.25" customHeight="1">
      <c r="A10" s="32" t="s">
        <v>165</v>
      </c>
      <c r="B10" s="30" t="s">
        <v>166</v>
      </c>
      <c r="C10" s="10" t="s">
        <v>42</v>
      </c>
      <c r="D10" s="114">
        <f>D11</f>
        <v>2380530</v>
      </c>
      <c r="E10" s="114">
        <f t="shared" ref="E10:L10" si="1">E11</f>
        <v>2146538</v>
      </c>
      <c r="F10" s="114">
        <f t="shared" si="1"/>
        <v>2380530</v>
      </c>
      <c r="G10" s="114">
        <f t="shared" si="1"/>
        <v>2380530</v>
      </c>
      <c r="H10" s="114">
        <f t="shared" si="1"/>
        <v>2146538</v>
      </c>
      <c r="I10" s="114">
        <f t="shared" si="1"/>
        <v>2380530</v>
      </c>
      <c r="J10" s="114">
        <f t="shared" si="1"/>
        <v>0</v>
      </c>
      <c r="K10" s="114">
        <f t="shared" si="1"/>
        <v>0</v>
      </c>
      <c r="L10" s="114">
        <f t="shared" si="1"/>
        <v>0</v>
      </c>
    </row>
    <row r="11" spans="1:12">
      <c r="A11" s="52">
        <v>244</v>
      </c>
      <c r="B11" s="30" t="s">
        <v>441</v>
      </c>
      <c r="C11" s="52" t="s">
        <v>465</v>
      </c>
      <c r="D11" s="114">
        <f ca="1">'поступления и выплаты'!D29</f>
        <v>2380530</v>
      </c>
      <c r="E11" s="114">
        <f ca="1">'поступления и выплаты1'!D29</f>
        <v>2146538</v>
      </c>
      <c r="F11" s="114">
        <f ca="1">'поступления и выплаты2'!D29</f>
        <v>2380530</v>
      </c>
      <c r="G11" s="114">
        <f>D11</f>
        <v>2380530</v>
      </c>
      <c r="H11" s="114">
        <f>E11</f>
        <v>2146538</v>
      </c>
      <c r="I11" s="114">
        <f>F11</f>
        <v>2380530</v>
      </c>
      <c r="J11" s="114">
        <v>0</v>
      </c>
      <c r="K11" s="114">
        <v>0</v>
      </c>
      <c r="L11" s="114">
        <v>0</v>
      </c>
    </row>
    <row r="13" spans="1:12" ht="26.25" customHeight="1">
      <c r="A13" s="134" t="s">
        <v>179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26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26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26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26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2" ht="26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</sheetData>
  <autoFilter ref="A7:I7"/>
  <mergeCells count="10">
    <mergeCell ref="A13:L18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115" zoomScaleNormal="115" zoomScaleSheetLayoutView="115" workbookViewId="0">
      <selection activeCell="A17" sqref="A17"/>
    </sheetView>
  </sheetViews>
  <sheetFormatPr defaultRowHeight="14.25"/>
  <cols>
    <col min="1" max="1" width="47" style="23" customWidth="1"/>
    <col min="2" max="2" width="11.1640625" style="23" customWidth="1"/>
    <col min="3" max="5" width="26.6640625" style="23" customWidth="1"/>
    <col min="6" max="16384" width="9.33203125" style="23"/>
  </cols>
  <sheetData>
    <row r="1" spans="1:5" ht="21.75" customHeight="1">
      <c r="A1" s="22" t="s">
        <v>0</v>
      </c>
      <c r="C1" s="24"/>
      <c r="E1" s="24" t="s">
        <v>173</v>
      </c>
    </row>
    <row r="2" spans="1:5" ht="24.75" customHeight="1">
      <c r="A2" s="136" t="s">
        <v>61</v>
      </c>
      <c r="B2" s="136"/>
      <c r="C2" s="136"/>
      <c r="D2" s="136"/>
      <c r="E2" s="136"/>
    </row>
    <row r="3" spans="1:5" ht="34.5" customHeight="1">
      <c r="A3" s="135" t="s">
        <v>21</v>
      </c>
      <c r="B3" s="135" t="s">
        <v>22</v>
      </c>
      <c r="C3" s="144" t="s">
        <v>169</v>
      </c>
      <c r="D3" s="145"/>
      <c r="E3" s="146"/>
    </row>
    <row r="4" spans="1:5" ht="24.75" customHeight="1">
      <c r="A4" s="135"/>
      <c r="B4" s="135"/>
      <c r="C4" s="31" t="s">
        <v>178</v>
      </c>
      <c r="D4" s="31" t="s">
        <v>177</v>
      </c>
      <c r="E4" s="31" t="s">
        <v>466</v>
      </c>
    </row>
    <row r="5" spans="1:5" ht="20.65" customHeight="1">
      <c r="A5" s="8" t="s">
        <v>31</v>
      </c>
      <c r="B5" s="8" t="s">
        <v>32</v>
      </c>
      <c r="C5" s="8">
        <v>3</v>
      </c>
      <c r="D5" s="8">
        <v>4</v>
      </c>
      <c r="E5" s="8">
        <v>5</v>
      </c>
    </row>
    <row r="6" spans="1:5" ht="22.5" customHeight="1">
      <c r="A6" s="32" t="s">
        <v>175</v>
      </c>
      <c r="B6" s="30" t="s">
        <v>170</v>
      </c>
      <c r="C6" s="8">
        <v>0</v>
      </c>
      <c r="D6" s="8">
        <v>0</v>
      </c>
      <c r="E6" s="8">
        <v>0</v>
      </c>
    </row>
    <row r="7" spans="1:5" ht="75.75" customHeight="1">
      <c r="A7" s="32" t="s">
        <v>174</v>
      </c>
      <c r="B7" s="30" t="s">
        <v>171</v>
      </c>
      <c r="C7" s="8">
        <v>0</v>
      </c>
      <c r="D7" s="8">
        <v>0</v>
      </c>
      <c r="E7" s="8">
        <v>0</v>
      </c>
    </row>
    <row r="8" spans="1:5" ht="30" customHeight="1">
      <c r="A8" s="32" t="s">
        <v>176</v>
      </c>
      <c r="B8" s="30" t="s">
        <v>172</v>
      </c>
      <c r="C8" s="8">
        <v>0</v>
      </c>
      <c r="D8" s="8">
        <v>0</v>
      </c>
      <c r="E8" s="8">
        <v>0</v>
      </c>
    </row>
    <row r="9" spans="1:5" ht="27" customHeight="1"/>
    <row r="10" spans="1:5">
      <c r="A10" s="143" t="s">
        <v>470</v>
      </c>
      <c r="B10" s="143"/>
      <c r="C10" s="143"/>
      <c r="D10" s="143"/>
      <c r="E10" s="143"/>
    </row>
    <row r="12" spans="1:5" ht="14.25" customHeight="1">
      <c r="A12" s="143" t="s">
        <v>467</v>
      </c>
      <c r="B12" s="143"/>
      <c r="C12" s="143"/>
      <c r="D12" s="143"/>
      <c r="E12" s="143"/>
    </row>
    <row r="14" spans="1:5" ht="14.25" customHeight="1">
      <c r="A14" s="143" t="s">
        <v>468</v>
      </c>
      <c r="B14" s="143"/>
      <c r="C14" s="143"/>
      <c r="D14" s="143"/>
      <c r="E14" s="143"/>
    </row>
    <row r="16" spans="1:5">
      <c r="A16" s="143" t="s">
        <v>471</v>
      </c>
      <c r="B16" s="143"/>
      <c r="C16" s="143"/>
      <c r="D16" s="143"/>
      <c r="E16" s="143"/>
    </row>
    <row r="18" spans="1:5">
      <c r="A18" s="143" t="s">
        <v>469</v>
      </c>
      <c r="B18" s="143"/>
      <c r="C18" s="143"/>
      <c r="D18" s="143"/>
      <c r="E18" s="143"/>
    </row>
  </sheetData>
  <mergeCells count="9">
    <mergeCell ref="A14:E14"/>
    <mergeCell ref="A16:E16"/>
    <mergeCell ref="A18:E18"/>
    <mergeCell ref="A3:A4"/>
    <mergeCell ref="B3:B4"/>
    <mergeCell ref="A2:E2"/>
    <mergeCell ref="C3:E3"/>
    <mergeCell ref="A10:E10"/>
    <mergeCell ref="A12:E1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6"/>
  <sheetViews>
    <sheetView zoomScale="115" zoomScaleNormal="115" zoomScaleSheetLayoutView="100" workbookViewId="0">
      <selection activeCell="EJ17" sqref="EJ17:EM17"/>
    </sheetView>
  </sheetViews>
  <sheetFormatPr defaultColWidth="1" defaultRowHeight="12" customHeight="1"/>
  <cols>
    <col min="1" max="16384" width="1" style="54"/>
  </cols>
  <sheetData>
    <row r="1" spans="2:167" s="56" customFormat="1" ht="9" customHeight="1">
      <c r="CS1" s="56" t="s">
        <v>362</v>
      </c>
    </row>
    <row r="2" spans="2:167" s="56" customFormat="1" ht="9" customHeight="1">
      <c r="CS2" s="56" t="s">
        <v>361</v>
      </c>
    </row>
    <row r="3" spans="2:167" s="56" customFormat="1" ht="9" customHeight="1">
      <c r="CS3" s="56" t="s">
        <v>360</v>
      </c>
    </row>
    <row r="4" spans="2:167" s="56" customFormat="1" ht="9" customHeight="1">
      <c r="CS4" s="56" t="s">
        <v>359</v>
      </c>
    </row>
    <row r="5" spans="2:167" s="56" customFormat="1" ht="3" customHeight="1"/>
    <row r="6" spans="2:167" s="92" customFormat="1" ht="9" customHeight="1">
      <c r="CS6" s="92" t="s">
        <v>358</v>
      </c>
    </row>
    <row r="7" spans="2:167" s="56" customFormat="1" ht="6" customHeight="1"/>
    <row r="8" spans="2:167" s="55" customFormat="1" ht="10.5" customHeight="1">
      <c r="BP8" s="226" t="s">
        <v>357</v>
      </c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</row>
    <row r="9" spans="2:167" s="55" customFormat="1" ht="10.5" customHeight="1"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</row>
    <row r="10" spans="2:167" s="56" customFormat="1" ht="9.75" customHeight="1">
      <c r="BP10" s="206" t="s">
        <v>356</v>
      </c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</row>
    <row r="11" spans="2:167" s="55" customFormat="1" ht="10.5" customHeight="1"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</row>
    <row r="12" spans="2:167" s="56" customFormat="1" ht="9.75" customHeight="1">
      <c r="BP12" s="190" t="s">
        <v>355</v>
      </c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</row>
    <row r="13" spans="2:167" s="55" customFormat="1" ht="10.5" customHeight="1"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91"/>
      <c r="CM13" s="91"/>
      <c r="DT13" s="91"/>
      <c r="DU13" s="91"/>
      <c r="DV13" s="91"/>
      <c r="DW13" s="91"/>
      <c r="DX13" s="91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</row>
    <row r="14" spans="2:167" s="56" customFormat="1" ht="9.75" customHeight="1">
      <c r="BP14" s="190" t="s">
        <v>62</v>
      </c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90"/>
      <c r="CM14" s="90"/>
      <c r="DY14" s="206" t="s">
        <v>306</v>
      </c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</row>
    <row r="15" spans="2:167" s="55" customFormat="1" ht="10.5" customHeight="1">
      <c r="BP15" s="67" t="s">
        <v>304</v>
      </c>
      <c r="BQ15" s="164"/>
      <c r="BR15" s="164"/>
      <c r="BS15" s="164"/>
      <c r="BT15" s="164"/>
      <c r="BU15" s="164"/>
      <c r="BV15" s="173" t="s">
        <v>304</v>
      </c>
      <c r="BW15" s="173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74">
        <v>20</v>
      </c>
      <c r="CV15" s="174"/>
      <c r="CW15" s="174"/>
      <c r="CX15" s="174"/>
      <c r="CY15" s="181"/>
      <c r="CZ15" s="181"/>
      <c r="DA15" s="181"/>
      <c r="DB15" s="173" t="s">
        <v>303</v>
      </c>
      <c r="DC15" s="173"/>
      <c r="DD15" s="173"/>
      <c r="FK15" s="67"/>
    </row>
    <row r="16" spans="2:167" s="89" customFormat="1" ht="15" customHeight="1">
      <c r="B16" s="259" t="s">
        <v>354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</row>
    <row r="17" spans="1:167" s="55" customFormat="1" ht="12" customHeight="1" thickBot="1">
      <c r="A17" s="88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I17" s="87" t="s">
        <v>353</v>
      </c>
      <c r="EJ17" s="258"/>
      <c r="EK17" s="258"/>
      <c r="EL17" s="258"/>
      <c r="EM17" s="258"/>
      <c r="EN17" s="86" t="s">
        <v>352</v>
      </c>
      <c r="EO17" s="86"/>
      <c r="EP17" s="86"/>
      <c r="EQ17" s="86"/>
      <c r="EZ17" s="255" t="s">
        <v>351</v>
      </c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7"/>
    </row>
    <row r="18" spans="1:167" s="55" customFormat="1" ht="12" customHeight="1">
      <c r="EB18" s="86"/>
      <c r="EC18" s="86"/>
      <c r="ED18" s="86"/>
      <c r="EE18" s="86"/>
      <c r="EF18" s="85"/>
      <c r="EG18" s="85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9"/>
      <c r="ES18" s="69"/>
      <c r="ET18" s="69"/>
      <c r="EU18" s="69"/>
      <c r="EW18" s="68"/>
      <c r="EX18" s="69" t="s">
        <v>350</v>
      </c>
      <c r="EZ18" s="151" t="s">
        <v>349</v>
      </c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3"/>
    </row>
    <row r="19" spans="1:167" s="55" customFormat="1" ht="10.5" customHeight="1">
      <c r="AQ19" s="67" t="s">
        <v>348</v>
      </c>
      <c r="AR19" s="164"/>
      <c r="AS19" s="164"/>
      <c r="AT19" s="164"/>
      <c r="AU19" s="164"/>
      <c r="AV19" s="164"/>
      <c r="AW19" s="173" t="s">
        <v>304</v>
      </c>
      <c r="AX19" s="173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74">
        <v>20</v>
      </c>
      <c r="BW19" s="174"/>
      <c r="BX19" s="174"/>
      <c r="BY19" s="174"/>
      <c r="BZ19" s="181"/>
      <c r="CA19" s="181"/>
      <c r="CB19" s="181"/>
      <c r="CC19" s="173" t="s">
        <v>303</v>
      </c>
      <c r="CD19" s="173"/>
      <c r="CE19" s="173"/>
      <c r="ER19" s="67"/>
      <c r="ES19" s="67"/>
      <c r="ET19" s="67"/>
      <c r="EU19" s="67"/>
      <c r="EX19" s="67" t="s">
        <v>347</v>
      </c>
      <c r="EZ19" s="154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6"/>
    </row>
    <row r="20" spans="1:167" s="55" customFormat="1" ht="10.5" customHeight="1">
      <c r="A20" s="55" t="s">
        <v>346</v>
      </c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R20" s="67"/>
      <c r="ES20" s="67"/>
      <c r="ET20" s="67"/>
      <c r="EU20" s="67"/>
      <c r="EX20" s="67"/>
      <c r="EZ20" s="160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2"/>
    </row>
    <row r="21" spans="1:167" s="55" customFormat="1" ht="10.5" customHeight="1">
      <c r="A21" s="55" t="s">
        <v>345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R21" s="67"/>
      <c r="ES21" s="67"/>
      <c r="ET21" s="67"/>
      <c r="EU21" s="67"/>
      <c r="EX21" s="67" t="s">
        <v>336</v>
      </c>
      <c r="EZ21" s="163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5"/>
    </row>
    <row r="22" spans="1:167" s="55" customFormat="1" ht="3" customHeight="1" thickBo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R22" s="67"/>
      <c r="ES22" s="67"/>
      <c r="ET22" s="67"/>
      <c r="EU22" s="67"/>
      <c r="EX22" s="67"/>
      <c r="EZ22" s="160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2"/>
    </row>
    <row r="23" spans="1:167" s="55" customFormat="1" ht="10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N23" s="78"/>
      <c r="AO23" s="84" t="s">
        <v>344</v>
      </c>
      <c r="AP23" s="78"/>
      <c r="AQ23" s="78"/>
      <c r="AR23" s="78"/>
      <c r="AY23" s="175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7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R23" s="67"/>
      <c r="ES23" s="67"/>
      <c r="ET23" s="67"/>
      <c r="EU23" s="67"/>
      <c r="EX23" s="67" t="s">
        <v>343</v>
      </c>
      <c r="EZ23" s="222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4"/>
    </row>
    <row r="24" spans="1:167" s="55" customFormat="1" ht="3" customHeight="1" thickBo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Y24" s="178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80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R24" s="67"/>
      <c r="ES24" s="67"/>
      <c r="ET24" s="67"/>
      <c r="EU24" s="67"/>
      <c r="EX24" s="67"/>
      <c r="EZ24" s="163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5"/>
    </row>
    <row r="25" spans="1:167" s="55" customFormat="1" ht="10.5" customHeight="1">
      <c r="A25" s="55" t="s">
        <v>342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R25" s="67"/>
      <c r="ES25" s="67"/>
      <c r="ET25" s="67"/>
      <c r="EU25" s="67"/>
      <c r="EX25" s="69" t="s">
        <v>341</v>
      </c>
      <c r="EZ25" s="154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6"/>
    </row>
    <row r="26" spans="1:167" s="55" customFormat="1" ht="10.5" customHeight="1">
      <c r="A26" s="55" t="s">
        <v>338</v>
      </c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R26" s="67"/>
      <c r="ES26" s="67"/>
      <c r="ET26" s="67"/>
      <c r="EU26" s="67"/>
      <c r="EX26" s="67"/>
      <c r="EZ26" s="160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2"/>
    </row>
    <row r="27" spans="1:167" s="55" customFormat="1" ht="10.5" customHeight="1">
      <c r="A27" s="55" t="s">
        <v>340</v>
      </c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R27" s="67"/>
      <c r="ES27" s="67"/>
      <c r="ET27" s="67"/>
      <c r="EU27" s="67"/>
      <c r="EX27" s="67" t="s">
        <v>339</v>
      </c>
      <c r="EZ27" s="157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9"/>
    </row>
    <row r="28" spans="1:167" s="55" customFormat="1" ht="10.5" customHeight="1">
      <c r="A28" s="55" t="s">
        <v>338</v>
      </c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N28" s="68"/>
      <c r="EO28" s="68"/>
      <c r="EP28" s="68"/>
      <c r="EQ28" s="68"/>
      <c r="ER28" s="69"/>
      <c r="ES28" s="69"/>
      <c r="ET28" s="69"/>
      <c r="EU28" s="69"/>
      <c r="EW28" s="68"/>
      <c r="EZ28" s="160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2"/>
    </row>
    <row r="29" spans="1:167" s="55" customFormat="1" ht="10.5" customHeight="1">
      <c r="A29" s="55" t="s">
        <v>337</v>
      </c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N29" s="68"/>
      <c r="EO29" s="68"/>
      <c r="EP29" s="68"/>
      <c r="EQ29" s="68"/>
      <c r="ER29" s="69"/>
      <c r="ES29" s="69"/>
      <c r="ET29" s="69"/>
      <c r="EU29" s="69"/>
      <c r="EW29" s="68"/>
      <c r="EX29" s="67" t="s">
        <v>336</v>
      </c>
      <c r="EZ29" s="163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5"/>
    </row>
    <row r="30" spans="1:167" s="55" customFormat="1" ht="10.5" customHeight="1">
      <c r="A30" s="55" t="s">
        <v>335</v>
      </c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68"/>
      <c r="EK30" s="68"/>
      <c r="EL30" s="68"/>
      <c r="EM30" s="68"/>
      <c r="EN30" s="68"/>
      <c r="EO30" s="68"/>
      <c r="EP30" s="68"/>
      <c r="EQ30" s="68"/>
      <c r="ER30" s="69"/>
      <c r="ES30" s="69"/>
      <c r="ET30" s="69"/>
      <c r="EU30" s="69"/>
      <c r="EW30" s="68"/>
      <c r="EX30" s="67" t="s">
        <v>334</v>
      </c>
      <c r="EZ30" s="157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9"/>
    </row>
    <row r="31" spans="1:167" s="55" customFormat="1" ht="10.5" customHeight="1" thickBot="1"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68"/>
      <c r="EK31" s="68"/>
      <c r="EL31" s="68"/>
      <c r="EM31" s="68"/>
      <c r="EN31" s="68"/>
      <c r="EO31" s="68"/>
      <c r="EP31" s="68"/>
      <c r="EQ31" s="68"/>
      <c r="ER31" s="69"/>
      <c r="ES31" s="69"/>
      <c r="ET31" s="69"/>
      <c r="EU31" s="69"/>
      <c r="EW31" s="68"/>
      <c r="EX31" s="67" t="s">
        <v>333</v>
      </c>
      <c r="EZ31" s="166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8"/>
    </row>
    <row r="32" spans="1:167" s="56" customFormat="1" ht="10.5" customHeight="1" thickBot="1">
      <c r="L32" s="190" t="s">
        <v>332</v>
      </c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1"/>
      <c r="EK32" s="81"/>
      <c r="EL32" s="81"/>
      <c r="EM32" s="81"/>
      <c r="EN32" s="81"/>
      <c r="EO32" s="81"/>
      <c r="EP32" s="81"/>
      <c r="EQ32" s="81"/>
      <c r="ER32" s="82"/>
      <c r="ES32" s="82"/>
      <c r="ET32" s="82"/>
      <c r="EU32" s="82"/>
      <c r="EW32" s="81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</row>
    <row r="33" spans="1:167" s="55" customFormat="1" thickBot="1">
      <c r="AX33" s="79"/>
      <c r="AY33" s="79"/>
      <c r="AZ33" s="79"/>
      <c r="BA33" s="79"/>
      <c r="BB33" s="79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CB33" s="77"/>
      <c r="CC33" s="77"/>
      <c r="CD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I33" s="77"/>
      <c r="EL33" s="69" t="s">
        <v>59</v>
      </c>
      <c r="EN33" s="237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9"/>
    </row>
    <row r="34" spans="1:167" s="55" customFormat="1" ht="5.0999999999999996" customHeight="1">
      <c r="A34" s="78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68"/>
      <c r="EK34" s="68"/>
      <c r="EL34" s="68"/>
      <c r="EM34" s="68"/>
      <c r="EN34" s="68"/>
      <c r="EO34" s="68"/>
      <c r="EP34" s="68"/>
      <c r="EQ34" s="68"/>
      <c r="ER34" s="69"/>
      <c r="ES34" s="69"/>
      <c r="ET34" s="69"/>
      <c r="EU34" s="69"/>
      <c r="EW34" s="68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</row>
    <row r="35" spans="1:167" s="55" customFormat="1" ht="10.5" customHeight="1">
      <c r="A35" s="218" t="s">
        <v>331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2" t="s">
        <v>330</v>
      </c>
      <c r="AF35" s="213"/>
      <c r="AG35" s="213"/>
      <c r="AH35" s="213"/>
      <c r="AI35" s="213"/>
      <c r="AJ35" s="213"/>
      <c r="AK35" s="213"/>
      <c r="AL35" s="213"/>
      <c r="AM35" s="213"/>
      <c r="AN35" s="213"/>
      <c r="AO35" s="219" t="s">
        <v>329</v>
      </c>
      <c r="AP35" s="220"/>
      <c r="AQ35" s="220"/>
      <c r="AR35" s="220"/>
      <c r="AS35" s="220"/>
      <c r="AT35" s="220"/>
      <c r="AU35" s="220"/>
      <c r="AV35" s="220"/>
      <c r="AW35" s="220"/>
      <c r="AX35" s="220"/>
      <c r="AY35" s="212" t="s">
        <v>328</v>
      </c>
      <c r="AZ35" s="213"/>
      <c r="BA35" s="213"/>
      <c r="BB35" s="213"/>
      <c r="BC35" s="213"/>
      <c r="BD35" s="213"/>
      <c r="BE35" s="213"/>
      <c r="BF35" s="213"/>
      <c r="BG35" s="213"/>
      <c r="BH35" s="213"/>
      <c r="BI35" s="243" t="s">
        <v>327</v>
      </c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5"/>
      <c r="CN35" s="246" t="s">
        <v>326</v>
      </c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8"/>
      <c r="DP35" s="228" t="s">
        <v>325</v>
      </c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</row>
    <row r="36" spans="1:167" s="55" customFormat="1" ht="10.5" customHeight="1">
      <c r="A36" s="218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2"/>
      <c r="AF36" s="213"/>
      <c r="AG36" s="213"/>
      <c r="AH36" s="213"/>
      <c r="AI36" s="213"/>
      <c r="AJ36" s="213"/>
      <c r="AK36" s="213"/>
      <c r="AL36" s="213"/>
      <c r="AM36" s="213"/>
      <c r="AN36" s="213"/>
      <c r="AO36" s="219"/>
      <c r="AP36" s="220"/>
      <c r="AQ36" s="220"/>
      <c r="AR36" s="220"/>
      <c r="AS36" s="220"/>
      <c r="AT36" s="220"/>
      <c r="AU36" s="220"/>
      <c r="AV36" s="220"/>
      <c r="AW36" s="220"/>
      <c r="AX36" s="220"/>
      <c r="AY36" s="212"/>
      <c r="AZ36" s="213"/>
      <c r="BA36" s="213"/>
      <c r="BB36" s="213"/>
      <c r="BC36" s="213"/>
      <c r="BD36" s="213"/>
      <c r="BE36" s="213"/>
      <c r="BF36" s="213"/>
      <c r="BG36" s="213"/>
      <c r="BH36" s="213"/>
      <c r="BI36" s="225" t="s">
        <v>324</v>
      </c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7"/>
      <c r="CN36" s="249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1"/>
      <c r="DP36" s="230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  <c r="FH36" s="231"/>
      <c r="FI36" s="231"/>
      <c r="FJ36" s="231"/>
      <c r="FK36" s="231"/>
    </row>
    <row r="37" spans="1:167" s="70" customFormat="1" ht="10.5" customHeight="1">
      <c r="A37" s="218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7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67" t="s">
        <v>323</v>
      </c>
      <c r="CB37" s="181"/>
      <c r="CC37" s="181"/>
      <c r="CD37" s="181"/>
      <c r="CE37" s="55" t="s">
        <v>303</v>
      </c>
      <c r="CF37" s="55"/>
      <c r="CG37" s="55"/>
      <c r="CH37" s="55"/>
      <c r="CI37" s="55"/>
      <c r="CJ37" s="55"/>
      <c r="CK37" s="55"/>
      <c r="CL37" s="55"/>
      <c r="CM37" s="74"/>
      <c r="CN37" s="249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1"/>
      <c r="DP37" s="230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  <c r="FI37" s="231"/>
      <c r="FJ37" s="231"/>
      <c r="FK37" s="231"/>
    </row>
    <row r="38" spans="1:167" s="70" customFormat="1" ht="3" customHeight="1">
      <c r="A38" s="218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73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1"/>
      <c r="CN38" s="252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4"/>
      <c r="DP38" s="232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</row>
    <row r="39" spans="1:167" s="70" customFormat="1" ht="14.25" customHeight="1">
      <c r="A39" s="218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199" t="s">
        <v>322</v>
      </c>
      <c r="BJ39" s="199"/>
      <c r="BK39" s="199"/>
      <c r="BL39" s="199"/>
      <c r="BM39" s="199"/>
      <c r="BN39" s="199"/>
      <c r="BO39" s="199"/>
      <c r="BP39" s="199"/>
      <c r="BQ39" s="199"/>
      <c r="BR39" s="199"/>
      <c r="BS39" s="199" t="s">
        <v>321</v>
      </c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209" t="s">
        <v>322</v>
      </c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198"/>
      <c r="DB39" s="209" t="s">
        <v>321</v>
      </c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198"/>
      <c r="DP39" s="199" t="s">
        <v>320</v>
      </c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 t="s">
        <v>319</v>
      </c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209"/>
    </row>
    <row r="40" spans="1:167" s="55" customFormat="1" ht="11.1" customHeight="1" thickBot="1">
      <c r="A40" s="198">
        <v>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88">
        <v>2</v>
      </c>
      <c r="AF40" s="188"/>
      <c r="AG40" s="188"/>
      <c r="AH40" s="188"/>
      <c r="AI40" s="188"/>
      <c r="AJ40" s="188"/>
      <c r="AK40" s="188"/>
      <c r="AL40" s="188"/>
      <c r="AM40" s="188"/>
      <c r="AN40" s="188"/>
      <c r="AO40" s="188">
        <v>3</v>
      </c>
      <c r="AP40" s="188"/>
      <c r="AQ40" s="188"/>
      <c r="AR40" s="188"/>
      <c r="AS40" s="188"/>
      <c r="AT40" s="188"/>
      <c r="AU40" s="188"/>
      <c r="AV40" s="188"/>
      <c r="AW40" s="188"/>
      <c r="AX40" s="188"/>
      <c r="AY40" s="188">
        <v>4</v>
      </c>
      <c r="AZ40" s="188"/>
      <c r="BA40" s="188"/>
      <c r="BB40" s="188"/>
      <c r="BC40" s="188"/>
      <c r="BD40" s="188"/>
      <c r="BE40" s="188"/>
      <c r="BF40" s="188"/>
      <c r="BG40" s="188"/>
      <c r="BH40" s="188"/>
      <c r="BI40" s="211">
        <v>5</v>
      </c>
      <c r="BJ40" s="211"/>
      <c r="BK40" s="211"/>
      <c r="BL40" s="211"/>
      <c r="BM40" s="211"/>
      <c r="BN40" s="211"/>
      <c r="BO40" s="211"/>
      <c r="BP40" s="211"/>
      <c r="BQ40" s="211"/>
      <c r="BR40" s="211"/>
      <c r="BS40" s="188">
        <v>6</v>
      </c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211">
        <v>7</v>
      </c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>
        <v>8</v>
      </c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>
        <v>9</v>
      </c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>
        <v>10</v>
      </c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40"/>
    </row>
    <row r="41" spans="1:167" s="55" customFormat="1" ht="11.25" customHeight="1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2"/>
      <c r="AE41" s="203"/>
      <c r="AF41" s="204"/>
      <c r="AG41" s="204"/>
      <c r="AH41" s="204"/>
      <c r="AI41" s="204"/>
      <c r="AJ41" s="204"/>
      <c r="AK41" s="204"/>
      <c r="AL41" s="204"/>
      <c r="AM41" s="204"/>
      <c r="AN41" s="204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2"/>
    </row>
    <row r="42" spans="1:167" s="55" customFormat="1" ht="11.25" customHeight="1" thickBo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7"/>
      <c r="AE42" s="205"/>
      <c r="AF42" s="195"/>
      <c r="AG42" s="195"/>
      <c r="AH42" s="195"/>
      <c r="AI42" s="195"/>
      <c r="AJ42" s="195"/>
      <c r="AK42" s="195"/>
      <c r="AL42" s="195"/>
      <c r="AM42" s="195"/>
      <c r="AN42" s="195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70"/>
    </row>
    <row r="43" spans="1:167" s="68" customFormat="1" ht="12" customHeight="1" thickBot="1">
      <c r="BQ43" s="69" t="s">
        <v>318</v>
      </c>
      <c r="BS43" s="214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6"/>
      <c r="CN43" s="217" t="s">
        <v>120</v>
      </c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8"/>
      <c r="FH43" s="208"/>
      <c r="FI43" s="208"/>
      <c r="FJ43" s="208"/>
      <c r="FK43" s="242"/>
    </row>
    <row r="44" spans="1:167" ht="5.0999999999999996" customHeight="1" thickBot="1"/>
    <row r="45" spans="1:167" s="55" customFormat="1" ht="10.5" customHeight="1">
      <c r="ET45" s="67"/>
      <c r="EU45" s="67"/>
      <c r="EX45" s="67" t="s">
        <v>317</v>
      </c>
      <c r="EZ45" s="191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3"/>
    </row>
    <row r="46" spans="1:167" s="55" customFormat="1" ht="10.5" customHeight="1" thickBot="1">
      <c r="A46" s="55" t="s">
        <v>316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ET46" s="67"/>
      <c r="EU46" s="67"/>
      <c r="EW46" s="68"/>
      <c r="EX46" s="67" t="s">
        <v>315</v>
      </c>
      <c r="EZ46" s="148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50"/>
    </row>
    <row r="47" spans="1:167" s="56" customFormat="1" ht="10.5" customHeight="1" thickBot="1">
      <c r="N47" s="190" t="s">
        <v>62</v>
      </c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H47" s="206" t="s">
        <v>306</v>
      </c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</row>
    <row r="48" spans="1:167" ht="10.5" customHeight="1">
      <c r="A48" s="55" t="s">
        <v>314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X48" s="184" t="s">
        <v>313</v>
      </c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5"/>
    </row>
    <row r="49" spans="1:167" ht="10.5" customHeight="1">
      <c r="A49" s="55" t="s">
        <v>312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X49" s="186" t="s">
        <v>311</v>
      </c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3"/>
    </row>
    <row r="50" spans="1:167" ht="10.5" customHeight="1">
      <c r="A50" s="55" t="s">
        <v>310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X50" s="61"/>
      <c r="BY50" s="55" t="s">
        <v>309</v>
      </c>
      <c r="CL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60"/>
    </row>
    <row r="51" spans="1:167" ht="10.5" customHeight="1">
      <c r="N51" s="190" t="s">
        <v>62</v>
      </c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H51" s="206" t="s">
        <v>306</v>
      </c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X51" s="61"/>
      <c r="BY51" s="55" t="s">
        <v>308</v>
      </c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Z51" s="182"/>
      <c r="DA51" s="182"/>
      <c r="DB51" s="182"/>
      <c r="DC51" s="182"/>
      <c r="DD51" s="182"/>
      <c r="DE51" s="182"/>
      <c r="DF51" s="182"/>
      <c r="DG51" s="182"/>
      <c r="DH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FJ51" s="55"/>
      <c r="FK51" s="60"/>
    </row>
    <row r="52" spans="1:167" ht="10.5" customHeight="1">
      <c r="A52" s="55" t="s">
        <v>309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X52" s="61"/>
      <c r="CL52" s="147" t="s">
        <v>307</v>
      </c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Z52" s="147" t="s">
        <v>62</v>
      </c>
      <c r="DA52" s="147"/>
      <c r="DB52" s="147"/>
      <c r="DC52" s="147"/>
      <c r="DD52" s="147"/>
      <c r="DE52" s="147"/>
      <c r="DF52" s="147"/>
      <c r="DG52" s="147"/>
      <c r="DH52" s="147"/>
      <c r="DJ52" s="147" t="s">
        <v>306</v>
      </c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C52" s="147" t="s">
        <v>305</v>
      </c>
      <c r="ED52" s="147"/>
      <c r="EE52" s="147"/>
      <c r="EF52" s="147"/>
      <c r="EG52" s="147"/>
      <c r="EH52" s="147"/>
      <c r="EI52" s="147"/>
      <c r="EJ52" s="147"/>
      <c r="EK52" s="147"/>
      <c r="EL52" s="147"/>
      <c r="FJ52" s="62"/>
      <c r="FK52" s="60"/>
    </row>
    <row r="53" spans="1:167" ht="10.5" customHeight="1">
      <c r="A53" s="55" t="s">
        <v>308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X53" s="61"/>
      <c r="BY53" s="174" t="s">
        <v>304</v>
      </c>
      <c r="BZ53" s="174"/>
      <c r="CA53" s="164"/>
      <c r="CB53" s="164"/>
      <c r="CC53" s="164"/>
      <c r="CD53" s="164"/>
      <c r="CE53" s="164"/>
      <c r="CF53" s="173" t="s">
        <v>304</v>
      </c>
      <c r="CG53" s="173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74">
        <v>20</v>
      </c>
      <c r="DF53" s="174"/>
      <c r="DG53" s="174"/>
      <c r="DH53" s="174"/>
      <c r="DI53" s="181"/>
      <c r="DJ53" s="181"/>
      <c r="DK53" s="181"/>
      <c r="DL53" s="173" t="s">
        <v>303</v>
      </c>
      <c r="DM53" s="173"/>
      <c r="DN53" s="173"/>
      <c r="ED53" s="55"/>
      <c r="EE53" s="55"/>
      <c r="EF53" s="55"/>
      <c r="EG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60"/>
    </row>
    <row r="54" spans="1:167" s="56" customFormat="1" ht="9.75" customHeight="1" thickBot="1">
      <c r="N54" s="147" t="s">
        <v>307</v>
      </c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D54" s="147" t="s">
        <v>62</v>
      </c>
      <c r="AE54" s="147"/>
      <c r="AF54" s="147"/>
      <c r="AG54" s="147"/>
      <c r="AH54" s="147"/>
      <c r="AI54" s="147"/>
      <c r="AJ54" s="147"/>
      <c r="AK54" s="147"/>
      <c r="AL54" s="147"/>
      <c r="AM54" s="147"/>
      <c r="AO54" s="147" t="s">
        <v>306</v>
      </c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H54" s="207" t="s">
        <v>305</v>
      </c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X54" s="59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7"/>
    </row>
    <row r="55" spans="1:167" s="55" customFormat="1" ht="10.5" customHeight="1">
      <c r="A55" s="174" t="s">
        <v>304</v>
      </c>
      <c r="B55" s="174"/>
      <c r="C55" s="164"/>
      <c r="D55" s="164"/>
      <c r="E55" s="164"/>
      <c r="F55" s="164"/>
      <c r="G55" s="164"/>
      <c r="H55" s="173" t="s">
        <v>304</v>
      </c>
      <c r="I55" s="173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74">
        <v>20</v>
      </c>
      <c r="AH55" s="174"/>
      <c r="AI55" s="174"/>
      <c r="AJ55" s="174"/>
      <c r="AK55" s="181"/>
      <c r="AL55" s="181"/>
      <c r="AM55" s="181"/>
      <c r="AN55" s="173" t="s">
        <v>303</v>
      </c>
      <c r="AO55" s="173"/>
      <c r="AP55" s="173"/>
    </row>
    <row r="56" spans="1:167" s="55" customFormat="1" ht="3" customHeight="1"/>
  </sheetData>
  <mergeCells count="134">
    <mergeCell ref="BX15:CT15"/>
    <mergeCell ref="CY15:DA15"/>
    <mergeCell ref="DB15:DD15"/>
    <mergeCell ref="B16:EX16"/>
    <mergeCell ref="EN40:FK40"/>
    <mergeCell ref="EN39:FK39"/>
    <mergeCell ref="DB43:DO43"/>
    <mergeCell ref="DB39:DO39"/>
    <mergeCell ref="EN43:FK43"/>
    <mergeCell ref="BP8:FK8"/>
    <mergeCell ref="BP9:FK9"/>
    <mergeCell ref="BP11:FK11"/>
    <mergeCell ref="BP12:FK12"/>
    <mergeCell ref="BP10:FK10"/>
    <mergeCell ref="DY13:FK13"/>
    <mergeCell ref="DY14:FK14"/>
    <mergeCell ref="CU15:CX15"/>
    <mergeCell ref="AO20:EL21"/>
    <mergeCell ref="BP13:CK13"/>
    <mergeCell ref="EN33:FK33"/>
    <mergeCell ref="EZ30:FK30"/>
    <mergeCell ref="EZ17:FK17"/>
    <mergeCell ref="EJ17:EM17"/>
    <mergeCell ref="BQ15:BU15"/>
    <mergeCell ref="EZ22:FK24"/>
    <mergeCell ref="BI36:CM36"/>
    <mergeCell ref="CB37:CD37"/>
    <mergeCell ref="BP14:CK14"/>
    <mergeCell ref="DP35:FK38"/>
    <mergeCell ref="AO28:EL29"/>
    <mergeCell ref="AO26:EL27"/>
    <mergeCell ref="BI35:CM35"/>
    <mergeCell ref="CN35:DO38"/>
    <mergeCell ref="BV15:BW15"/>
    <mergeCell ref="L32:AV32"/>
    <mergeCell ref="CN43:DA43"/>
    <mergeCell ref="AY42:BH42"/>
    <mergeCell ref="A35:AD39"/>
    <mergeCell ref="AE35:AN39"/>
    <mergeCell ref="AO35:AX39"/>
    <mergeCell ref="AO41:AX41"/>
    <mergeCell ref="CN40:DA40"/>
    <mergeCell ref="AY40:BH40"/>
    <mergeCell ref="AY35:BH39"/>
    <mergeCell ref="BI41:BR41"/>
    <mergeCell ref="AO40:AX40"/>
    <mergeCell ref="BS43:CM43"/>
    <mergeCell ref="AY41:BH41"/>
    <mergeCell ref="BI40:BR40"/>
    <mergeCell ref="BI39:BR39"/>
    <mergeCell ref="DP39:EM39"/>
    <mergeCell ref="BS39:CM39"/>
    <mergeCell ref="CN39:DA39"/>
    <mergeCell ref="DP40:EM40"/>
    <mergeCell ref="DP41:EM41"/>
    <mergeCell ref="DB41:DO41"/>
    <mergeCell ref="DB40:DO40"/>
    <mergeCell ref="AK55:AM55"/>
    <mergeCell ref="AN55:AP55"/>
    <mergeCell ref="AO53:BF53"/>
    <mergeCell ref="AO54:BF54"/>
    <mergeCell ref="DP43:EM43"/>
    <mergeCell ref="CN41:DA41"/>
    <mergeCell ref="EC51:EL51"/>
    <mergeCell ref="AH50:BF50"/>
    <mergeCell ref="AH51:BF51"/>
    <mergeCell ref="BH54:BU54"/>
    <mergeCell ref="BY53:BZ53"/>
    <mergeCell ref="A55:B55"/>
    <mergeCell ref="C55:G55"/>
    <mergeCell ref="H55:I55"/>
    <mergeCell ref="J55:AF55"/>
    <mergeCell ref="N54:AB54"/>
    <mergeCell ref="AD54:AM54"/>
    <mergeCell ref="N53:AB53"/>
    <mergeCell ref="AG55:AJ55"/>
    <mergeCell ref="A42:AD42"/>
    <mergeCell ref="A40:AD40"/>
    <mergeCell ref="A41:AD41"/>
    <mergeCell ref="AE41:AN41"/>
    <mergeCell ref="AE42:AN42"/>
    <mergeCell ref="AD53:AM53"/>
    <mergeCell ref="N47:AF47"/>
    <mergeCell ref="AH46:BF46"/>
    <mergeCell ref="AH47:BF47"/>
    <mergeCell ref="N46:AF46"/>
    <mergeCell ref="CH53:DD53"/>
    <mergeCell ref="DE53:DH53"/>
    <mergeCell ref="EZ45:FK45"/>
    <mergeCell ref="CN42:DA42"/>
    <mergeCell ref="DB42:DO42"/>
    <mergeCell ref="BI42:BR42"/>
    <mergeCell ref="CA53:CE53"/>
    <mergeCell ref="BH53:BU53"/>
    <mergeCell ref="AO42:AX42"/>
    <mergeCell ref="DJ51:EA51"/>
    <mergeCell ref="CF53:CG53"/>
    <mergeCell ref="EC52:EL52"/>
    <mergeCell ref="N50:AF50"/>
    <mergeCell ref="N51:AF51"/>
    <mergeCell ref="DL53:DN53"/>
    <mergeCell ref="DI53:DK53"/>
    <mergeCell ref="CZ51:DH51"/>
    <mergeCell ref="DJ52:EA52"/>
    <mergeCell ref="L31:AV31"/>
    <mergeCell ref="AO25:EL25"/>
    <mergeCell ref="BX48:EL48"/>
    <mergeCell ref="BX49:EL49"/>
    <mergeCell ref="CL51:CX51"/>
    <mergeCell ref="AE40:AN40"/>
    <mergeCell ref="BS40:CM40"/>
    <mergeCell ref="BS41:CM41"/>
    <mergeCell ref="BS42:CM42"/>
    <mergeCell ref="DP42:EM42"/>
    <mergeCell ref="EN42:FK42"/>
    <mergeCell ref="EZ20:FK21"/>
    <mergeCell ref="EN41:FK41"/>
    <mergeCell ref="AR19:AV19"/>
    <mergeCell ref="AW19:AX19"/>
    <mergeCell ref="AY19:BU19"/>
    <mergeCell ref="CC19:CE19"/>
    <mergeCell ref="BV19:BY19"/>
    <mergeCell ref="AY23:BZ24"/>
    <mergeCell ref="BZ19:CB19"/>
    <mergeCell ref="CL52:CX52"/>
    <mergeCell ref="CZ52:DH52"/>
    <mergeCell ref="EZ46:FK46"/>
    <mergeCell ref="EZ18:FK18"/>
    <mergeCell ref="EZ19:FK19"/>
    <mergeCell ref="EZ25:FK25"/>
    <mergeCell ref="EZ27:FK27"/>
    <mergeCell ref="EZ28:FK29"/>
    <mergeCell ref="EZ26:FK26"/>
    <mergeCell ref="EZ31:FK31"/>
  </mergeCells>
  <phoneticPr fontId="0" type="noConversion"/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15" zoomScaleNormal="115" workbookViewId="0">
      <selection activeCell="G1" sqref="G1"/>
    </sheetView>
  </sheetViews>
  <sheetFormatPr defaultRowHeight="14.25"/>
  <cols>
    <col min="1" max="1" width="9.33203125" style="37"/>
    <col min="2" max="2" width="29.83203125" style="37" customWidth="1"/>
    <col min="3" max="3" width="25" style="37" customWidth="1"/>
    <col min="4" max="4" width="9.33203125" style="37"/>
    <col min="5" max="5" width="20.1640625" style="37" customWidth="1"/>
    <col min="6" max="6" width="27.1640625" style="37" customWidth="1"/>
    <col min="7" max="7" width="20.1640625" style="37" customWidth="1"/>
    <col min="8" max="10" width="17.1640625" style="37" customWidth="1"/>
    <col min="11" max="16384" width="9.33203125" style="37"/>
  </cols>
  <sheetData>
    <row r="1" spans="1:10">
      <c r="G1" s="37" t="s">
        <v>393</v>
      </c>
    </row>
    <row r="2" spans="1:10" ht="24" customHeight="1">
      <c r="A2" s="263" t="s">
        <v>392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26.25" customHeight="1">
      <c r="A3" s="263" t="s">
        <v>226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20.25" customHeight="1">
      <c r="A4" s="262" t="s">
        <v>194</v>
      </c>
      <c r="B4" s="262"/>
      <c r="C4" s="40"/>
      <c r="D4" s="40"/>
      <c r="E4" s="40"/>
      <c r="F4" s="40"/>
      <c r="G4" s="40"/>
      <c r="H4" s="40"/>
      <c r="I4" s="40"/>
      <c r="J4" s="40"/>
    </row>
    <row r="6" spans="1:10" ht="20.25" customHeight="1">
      <c r="A6" s="262" t="s">
        <v>193</v>
      </c>
      <c r="B6" s="262"/>
      <c r="C6" s="262"/>
      <c r="D6" s="40"/>
      <c r="E6" s="40"/>
      <c r="F6" s="40"/>
      <c r="G6" s="40"/>
      <c r="H6" s="40"/>
      <c r="I6" s="40"/>
      <c r="J6" s="40"/>
    </row>
    <row r="8" spans="1:10" ht="24" customHeight="1">
      <c r="A8" s="265" t="s">
        <v>180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ht="28.5" customHeight="1">
      <c r="A9" s="266" t="s">
        <v>181</v>
      </c>
      <c r="B9" s="264" t="s">
        <v>182</v>
      </c>
      <c r="C9" s="264" t="s">
        <v>183</v>
      </c>
      <c r="D9" s="266" t="s">
        <v>184</v>
      </c>
      <c r="E9" s="266"/>
      <c r="F9" s="266"/>
      <c r="G9" s="266"/>
      <c r="H9" s="264" t="s">
        <v>188</v>
      </c>
      <c r="I9" s="264" t="s">
        <v>189</v>
      </c>
      <c r="J9" s="264" t="s">
        <v>190</v>
      </c>
    </row>
    <row r="10" spans="1:10">
      <c r="A10" s="266"/>
      <c r="B10" s="264"/>
      <c r="C10" s="264"/>
      <c r="D10" s="266" t="s">
        <v>25</v>
      </c>
      <c r="E10" s="267" t="s">
        <v>26</v>
      </c>
      <c r="F10" s="267"/>
      <c r="G10" s="267"/>
      <c r="H10" s="264"/>
      <c r="I10" s="264"/>
      <c r="J10" s="264"/>
    </row>
    <row r="11" spans="1:10" ht="48.75" customHeight="1">
      <c r="A11" s="266"/>
      <c r="B11" s="264"/>
      <c r="C11" s="264"/>
      <c r="D11" s="266"/>
      <c r="E11" s="31" t="s">
        <v>185</v>
      </c>
      <c r="F11" s="31" t="s">
        <v>186</v>
      </c>
      <c r="G11" s="31" t="s">
        <v>187</v>
      </c>
      <c r="H11" s="264"/>
      <c r="I11" s="264"/>
      <c r="J11" s="264"/>
    </row>
    <row r="12" spans="1:10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260" t="s">
        <v>191</v>
      </c>
      <c r="B16" s="261"/>
      <c r="C16" s="38" t="s">
        <v>192</v>
      </c>
      <c r="D16" s="38"/>
      <c r="E16" s="38" t="s">
        <v>192</v>
      </c>
      <c r="F16" s="38" t="s">
        <v>192</v>
      </c>
      <c r="G16" s="38" t="s">
        <v>192</v>
      </c>
      <c r="H16" s="38" t="s">
        <v>192</v>
      </c>
      <c r="I16" s="38" t="s">
        <v>192</v>
      </c>
      <c r="J16" s="38"/>
    </row>
  </sheetData>
  <mergeCells count="15">
    <mergeCell ref="D10:D11"/>
    <mergeCell ref="E10:G10"/>
    <mergeCell ref="D9:G9"/>
    <mergeCell ref="H9:H11"/>
    <mergeCell ref="I9:I11"/>
    <mergeCell ref="A16:B16"/>
    <mergeCell ref="A6:C6"/>
    <mergeCell ref="A4:B4"/>
    <mergeCell ref="A3:J3"/>
    <mergeCell ref="J9:J11"/>
    <mergeCell ref="A2:J2"/>
    <mergeCell ref="A8:J8"/>
    <mergeCell ref="A9:A11"/>
    <mergeCell ref="B9:B11"/>
    <mergeCell ref="C9:C11"/>
  </mergeCells>
  <phoneticPr fontId="0" type="noConversion"/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115" zoomScaleNormal="115" workbookViewId="0">
      <selection activeCell="F1" sqref="F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6" width="18.5" style="37" customWidth="1"/>
    <col min="7" max="16384" width="9.33203125" style="37"/>
  </cols>
  <sheetData>
    <row r="1" spans="1:6">
      <c r="F1" s="37" t="s">
        <v>394</v>
      </c>
    </row>
    <row r="2" spans="1:6" ht="24" customHeight="1">
      <c r="A2" s="263" t="s">
        <v>227</v>
      </c>
      <c r="B2" s="263"/>
      <c r="C2" s="263"/>
      <c r="D2" s="263"/>
      <c r="E2" s="263"/>
      <c r="F2" s="263"/>
    </row>
    <row r="3" spans="1:6" ht="20.25" customHeight="1">
      <c r="A3" s="262" t="s">
        <v>194</v>
      </c>
      <c r="B3" s="262"/>
      <c r="C3" s="40"/>
      <c r="D3" s="40"/>
      <c r="E3" s="40"/>
      <c r="F3" s="40"/>
    </row>
    <row r="5" spans="1:6" ht="20.25" customHeight="1">
      <c r="A5" s="262" t="s">
        <v>193</v>
      </c>
      <c r="B5" s="262"/>
      <c r="C5" s="262"/>
      <c r="D5" s="40"/>
      <c r="E5" s="40"/>
      <c r="F5" s="40"/>
    </row>
    <row r="7" spans="1:6" ht="24" customHeight="1">
      <c r="A7" s="265" t="s">
        <v>197</v>
      </c>
      <c r="B7" s="265"/>
      <c r="C7" s="265"/>
      <c r="D7" s="265"/>
      <c r="E7" s="265"/>
      <c r="F7" s="265"/>
    </row>
    <row r="8" spans="1:6" ht="28.5" customHeight="1">
      <c r="A8" s="266" t="s">
        <v>181</v>
      </c>
      <c r="B8" s="264" t="s">
        <v>195</v>
      </c>
      <c r="C8" s="264" t="s">
        <v>196</v>
      </c>
      <c r="D8" s="264" t="s">
        <v>198</v>
      </c>
      <c r="E8" s="264" t="s">
        <v>199</v>
      </c>
      <c r="F8" s="264" t="s">
        <v>200</v>
      </c>
    </row>
    <row r="9" spans="1:6">
      <c r="A9" s="266"/>
      <c r="B9" s="264"/>
      <c r="C9" s="264"/>
      <c r="D9" s="264"/>
      <c r="E9" s="264"/>
      <c r="F9" s="264"/>
    </row>
    <row r="10" spans="1:6" ht="48.75" customHeight="1">
      <c r="A10" s="266"/>
      <c r="B10" s="264"/>
      <c r="C10" s="264"/>
      <c r="D10" s="264"/>
      <c r="E10" s="264"/>
      <c r="F10" s="264"/>
    </row>
    <row r="11" spans="1:6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</row>
    <row r="12" spans="1:6" ht="54" customHeight="1">
      <c r="A12" s="41">
        <v>1</v>
      </c>
      <c r="B12" s="32" t="s">
        <v>201</v>
      </c>
      <c r="C12" s="39"/>
      <c r="D12" s="39"/>
      <c r="E12" s="39"/>
      <c r="F12" s="39"/>
    </row>
    <row r="13" spans="1:6" ht="64.5" customHeight="1">
      <c r="A13" s="41" t="s">
        <v>105</v>
      </c>
      <c r="B13" s="43" t="s">
        <v>202</v>
      </c>
      <c r="C13" s="39"/>
      <c r="D13" s="39"/>
      <c r="E13" s="39"/>
      <c r="F13" s="39"/>
    </row>
    <row r="14" spans="1:6" ht="32.25" customHeight="1">
      <c r="A14" s="41" t="s">
        <v>107</v>
      </c>
      <c r="B14" s="43" t="s">
        <v>203</v>
      </c>
      <c r="C14" s="39"/>
      <c r="D14" s="39"/>
      <c r="E14" s="39"/>
      <c r="F14" s="39"/>
    </row>
    <row r="15" spans="1:6" ht="34.5" customHeight="1">
      <c r="A15" s="41" t="s">
        <v>205</v>
      </c>
      <c r="B15" s="43" t="s">
        <v>204</v>
      </c>
      <c r="C15" s="39"/>
      <c r="D15" s="39"/>
      <c r="E15" s="39"/>
      <c r="F15" s="39"/>
    </row>
    <row r="16" spans="1:6" ht="63.75" customHeight="1">
      <c r="A16" s="41">
        <v>2</v>
      </c>
      <c r="B16" s="32" t="s">
        <v>206</v>
      </c>
      <c r="C16" s="39"/>
      <c r="D16" s="39"/>
      <c r="E16" s="39"/>
      <c r="F16" s="39"/>
    </row>
    <row r="17" spans="1:6" ht="63.75" customHeight="1">
      <c r="A17" s="41" t="s">
        <v>109</v>
      </c>
      <c r="B17" s="43" t="s">
        <v>202</v>
      </c>
      <c r="C17" s="39"/>
      <c r="D17" s="39"/>
      <c r="E17" s="39"/>
      <c r="F17" s="39"/>
    </row>
    <row r="18" spans="1:6" ht="36" customHeight="1">
      <c r="A18" s="41" t="s">
        <v>112</v>
      </c>
      <c r="B18" s="43" t="s">
        <v>203</v>
      </c>
      <c r="C18" s="39"/>
      <c r="D18" s="39"/>
      <c r="E18" s="39"/>
      <c r="F18" s="39"/>
    </row>
    <row r="19" spans="1:6" ht="38.25" customHeight="1">
      <c r="A19" s="41" t="s">
        <v>113</v>
      </c>
      <c r="B19" s="43" t="s">
        <v>204</v>
      </c>
      <c r="C19" s="39"/>
      <c r="D19" s="39"/>
      <c r="E19" s="39"/>
      <c r="F19" s="39"/>
    </row>
    <row r="20" spans="1:6">
      <c r="A20" s="260" t="s">
        <v>191</v>
      </c>
      <c r="B20" s="261"/>
      <c r="C20" s="38" t="s">
        <v>192</v>
      </c>
      <c r="D20" s="38" t="s">
        <v>192</v>
      </c>
      <c r="E20" s="38" t="s">
        <v>192</v>
      </c>
      <c r="F20" s="38"/>
    </row>
  </sheetData>
  <mergeCells count="11">
    <mergeCell ref="A7:F7"/>
    <mergeCell ref="A8:A10"/>
    <mergeCell ref="B8:B10"/>
    <mergeCell ref="C8:C10"/>
    <mergeCell ref="A20:B20"/>
    <mergeCell ref="A2:F2"/>
    <mergeCell ref="D8:D10"/>
    <mergeCell ref="E8:E10"/>
    <mergeCell ref="F8:F10"/>
    <mergeCell ref="A3:B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115" zoomScaleNormal="115" workbookViewId="0">
      <selection activeCell="F1" sqref="F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6" width="18.5" style="37" customWidth="1"/>
    <col min="7" max="16384" width="9.33203125" style="37"/>
  </cols>
  <sheetData>
    <row r="1" spans="1:6">
      <c r="F1" s="37" t="s">
        <v>395</v>
      </c>
    </row>
    <row r="2" spans="1:6" ht="24" customHeight="1">
      <c r="A2" s="263" t="s">
        <v>228</v>
      </c>
      <c r="B2" s="263"/>
      <c r="C2" s="263"/>
      <c r="D2" s="263"/>
      <c r="E2" s="263"/>
      <c r="F2" s="263"/>
    </row>
    <row r="3" spans="1:6" ht="20.25" customHeight="1">
      <c r="A3" s="262" t="s">
        <v>194</v>
      </c>
      <c r="B3" s="262"/>
      <c r="C3" s="40"/>
      <c r="D3" s="40"/>
      <c r="E3" s="40"/>
      <c r="F3" s="40"/>
    </row>
    <row r="5" spans="1:6" ht="20.25" customHeight="1">
      <c r="A5" s="262" t="s">
        <v>193</v>
      </c>
      <c r="B5" s="262"/>
      <c r="C5" s="262"/>
      <c r="D5" s="40"/>
      <c r="E5" s="40"/>
      <c r="F5" s="40"/>
    </row>
    <row r="7" spans="1:6" ht="24" customHeight="1">
      <c r="A7" s="265" t="s">
        <v>211</v>
      </c>
      <c r="B7" s="265"/>
      <c r="C7" s="265"/>
      <c r="D7" s="265"/>
      <c r="E7" s="265"/>
      <c r="F7" s="265"/>
    </row>
    <row r="8" spans="1:6" ht="28.5" customHeight="1">
      <c r="A8" s="266" t="s">
        <v>181</v>
      </c>
      <c r="B8" s="264" t="s">
        <v>195</v>
      </c>
      <c r="C8" s="264" t="s">
        <v>208</v>
      </c>
      <c r="D8" s="264" t="s">
        <v>209</v>
      </c>
      <c r="E8" s="264" t="s">
        <v>210</v>
      </c>
      <c r="F8" s="264" t="s">
        <v>200</v>
      </c>
    </row>
    <row r="9" spans="1:6">
      <c r="A9" s="266"/>
      <c r="B9" s="264"/>
      <c r="C9" s="264"/>
      <c r="D9" s="264"/>
      <c r="E9" s="264"/>
      <c r="F9" s="264"/>
    </row>
    <row r="10" spans="1:6" ht="48.75" customHeight="1">
      <c r="A10" s="266"/>
      <c r="B10" s="264"/>
      <c r="C10" s="264"/>
      <c r="D10" s="264"/>
      <c r="E10" s="264"/>
      <c r="F10" s="264"/>
    </row>
    <row r="11" spans="1:6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</row>
    <row r="12" spans="1:6" ht="54" customHeight="1">
      <c r="A12" s="41">
        <v>1</v>
      </c>
      <c r="B12" s="32" t="s">
        <v>207</v>
      </c>
      <c r="C12" s="39"/>
      <c r="D12" s="39"/>
      <c r="E12" s="39"/>
      <c r="F12" s="39"/>
    </row>
    <row r="13" spans="1:6">
      <c r="A13" s="260" t="s">
        <v>191</v>
      </c>
      <c r="B13" s="261"/>
      <c r="C13" s="38" t="s">
        <v>192</v>
      </c>
      <c r="D13" s="38" t="s">
        <v>192</v>
      </c>
      <c r="E13" s="38" t="s">
        <v>192</v>
      </c>
      <c r="F13" s="38"/>
    </row>
  </sheetData>
  <mergeCells count="11">
    <mergeCell ref="C8:C10"/>
    <mergeCell ref="D8:D10"/>
    <mergeCell ref="E8:E10"/>
    <mergeCell ref="F8:F10"/>
    <mergeCell ref="A13:B13"/>
    <mergeCell ref="A2:F2"/>
    <mergeCell ref="A3:B3"/>
    <mergeCell ref="A5:C5"/>
    <mergeCell ref="A7:F7"/>
    <mergeCell ref="A8:A10"/>
    <mergeCell ref="B8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115" zoomScaleNormal="115" workbookViewId="0">
      <selection activeCell="D1" sqref="D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4" width="18.5" style="37" customWidth="1"/>
    <col min="5" max="16384" width="9.33203125" style="37"/>
  </cols>
  <sheetData>
    <row r="1" spans="1:4">
      <c r="D1" s="37" t="s">
        <v>396</v>
      </c>
    </row>
    <row r="2" spans="1:4" ht="24" customHeight="1">
      <c r="A2" s="263" t="s">
        <v>229</v>
      </c>
      <c r="B2" s="263"/>
      <c r="C2" s="263"/>
      <c r="D2" s="263"/>
    </row>
    <row r="3" spans="1:4" ht="20.25" customHeight="1">
      <c r="A3" s="262" t="s">
        <v>194</v>
      </c>
      <c r="B3" s="262"/>
      <c r="C3" s="40"/>
      <c r="D3" s="40"/>
    </row>
    <row r="5" spans="1:4" ht="20.25" customHeight="1">
      <c r="A5" s="262" t="s">
        <v>193</v>
      </c>
      <c r="B5" s="262"/>
      <c r="C5" s="44"/>
      <c r="D5" s="40"/>
    </row>
    <row r="7" spans="1:4" ht="63.75" customHeight="1">
      <c r="A7" s="268" t="s">
        <v>212</v>
      </c>
      <c r="B7" s="268"/>
      <c r="C7" s="268"/>
      <c r="D7" s="268"/>
    </row>
    <row r="8" spans="1:4" ht="51.75" customHeight="1">
      <c r="A8" s="45" t="s">
        <v>181</v>
      </c>
      <c r="B8" s="31" t="s">
        <v>213</v>
      </c>
      <c r="C8" s="31" t="s">
        <v>214</v>
      </c>
      <c r="D8" s="31" t="s">
        <v>215</v>
      </c>
    </row>
    <row r="9" spans="1:4">
      <c r="A9" s="38">
        <v>1</v>
      </c>
      <c r="B9" s="38">
        <v>2</v>
      </c>
      <c r="C9" s="38">
        <v>3</v>
      </c>
      <c r="D9" s="38">
        <v>4</v>
      </c>
    </row>
    <row r="10" spans="1:4" ht="36.75" customHeight="1">
      <c r="A10" s="46">
        <v>1</v>
      </c>
      <c r="B10" s="47" t="s">
        <v>216</v>
      </c>
      <c r="C10" s="45" t="s">
        <v>121</v>
      </c>
      <c r="D10" s="39"/>
    </row>
    <row r="11" spans="1:4" ht="21" customHeight="1">
      <c r="A11" s="41" t="s">
        <v>105</v>
      </c>
      <c r="B11" s="32" t="s">
        <v>217</v>
      </c>
      <c r="C11" s="39"/>
      <c r="D11" s="39"/>
    </row>
    <row r="12" spans="1:4" ht="21" customHeight="1">
      <c r="A12" s="41" t="s">
        <v>107</v>
      </c>
      <c r="B12" s="32" t="s">
        <v>218</v>
      </c>
      <c r="C12" s="39"/>
      <c r="D12" s="39"/>
    </row>
    <row r="13" spans="1:4" ht="61.5" customHeight="1">
      <c r="A13" s="41" t="s">
        <v>205</v>
      </c>
      <c r="B13" s="32" t="s">
        <v>219</v>
      </c>
      <c r="C13" s="39"/>
      <c r="D13" s="39"/>
    </row>
    <row r="14" spans="1:4" ht="48.75" customHeight="1">
      <c r="A14" s="46">
        <v>2</v>
      </c>
      <c r="B14" s="47" t="s">
        <v>220</v>
      </c>
      <c r="C14" s="45" t="s">
        <v>121</v>
      </c>
      <c r="D14" s="39"/>
    </row>
    <row r="15" spans="1:4" ht="68.25" customHeight="1">
      <c r="A15" s="41"/>
      <c r="B15" s="32" t="s">
        <v>221</v>
      </c>
      <c r="C15" s="39"/>
      <c r="D15" s="39"/>
    </row>
    <row r="16" spans="1:4" ht="46.5" customHeight="1">
      <c r="A16" s="41"/>
      <c r="B16" s="32" t="s">
        <v>222</v>
      </c>
      <c r="C16" s="39"/>
      <c r="D16" s="39"/>
    </row>
    <row r="17" spans="1:4" ht="62.25" customHeight="1">
      <c r="A17" s="41"/>
      <c r="B17" s="32" t="s">
        <v>223</v>
      </c>
      <c r="C17" s="39"/>
      <c r="D17" s="39"/>
    </row>
    <row r="18" spans="1:4" ht="60" customHeight="1">
      <c r="A18" s="41"/>
      <c r="B18" s="32" t="s">
        <v>224</v>
      </c>
      <c r="C18" s="39"/>
      <c r="D18" s="39"/>
    </row>
    <row r="19" spans="1:4" ht="54" customHeight="1">
      <c r="A19" s="46">
        <v>3</v>
      </c>
      <c r="B19" s="47" t="s">
        <v>225</v>
      </c>
      <c r="C19" s="48"/>
      <c r="D19" s="48"/>
    </row>
    <row r="20" spans="1:4">
      <c r="A20" s="260" t="s">
        <v>191</v>
      </c>
      <c r="B20" s="261"/>
      <c r="C20" s="45" t="s">
        <v>121</v>
      </c>
      <c r="D20" s="38"/>
    </row>
  </sheetData>
  <mergeCells count="5">
    <mergeCell ref="A20:B20"/>
    <mergeCell ref="A5:B5"/>
    <mergeCell ref="A2:D2"/>
    <mergeCell ref="A3:B3"/>
    <mergeCell ref="A7:D7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>
      <c r="E1" s="37" t="s">
        <v>397</v>
      </c>
    </row>
    <row r="2" spans="1:5" ht="24" customHeight="1">
      <c r="A2" s="263" t="s">
        <v>230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51.75" customHeight="1">
      <c r="A7" s="45" t="s">
        <v>181</v>
      </c>
      <c r="B7" s="31" t="s">
        <v>21</v>
      </c>
      <c r="C7" s="31" t="s">
        <v>231</v>
      </c>
      <c r="D7" s="31" t="s">
        <v>232</v>
      </c>
      <c r="E7" s="31" t="s">
        <v>233</v>
      </c>
    </row>
    <row r="8" spans="1: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21" customHeight="1">
      <c r="A9" s="46"/>
      <c r="B9" s="47"/>
      <c r="C9" s="45"/>
      <c r="D9" s="39"/>
      <c r="E9" s="39"/>
    </row>
    <row r="10" spans="1:5" ht="21" customHeight="1">
      <c r="A10" s="41"/>
      <c r="B10" s="32"/>
      <c r="C10" s="39"/>
      <c r="D10" s="39"/>
      <c r="E10" s="39"/>
    </row>
    <row r="11" spans="1:5" ht="21" customHeight="1">
      <c r="A11" s="41"/>
      <c r="B11" s="32"/>
      <c r="C11" s="39"/>
      <c r="D11" s="39"/>
      <c r="E11" s="39"/>
    </row>
    <row r="12" spans="1:5">
      <c r="A12" s="260" t="s">
        <v>191</v>
      </c>
      <c r="B12" s="261"/>
      <c r="C12" s="45" t="s">
        <v>121</v>
      </c>
      <c r="D12" s="45" t="s">
        <v>121</v>
      </c>
      <c r="E12" s="39"/>
    </row>
  </sheetData>
  <mergeCells count="4">
    <mergeCell ref="A3:B3"/>
    <mergeCell ref="A5:B5"/>
    <mergeCell ref="A12:B12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>
      <c r="E1" s="37" t="s">
        <v>398</v>
      </c>
    </row>
    <row r="2" spans="1:5" ht="24" customHeight="1">
      <c r="A2" s="263" t="s">
        <v>234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24" customHeight="1">
      <c r="A7" s="265" t="s">
        <v>245</v>
      </c>
      <c r="B7" s="265"/>
      <c r="C7" s="265"/>
      <c r="D7" s="265"/>
      <c r="E7" s="265"/>
    </row>
    <row r="8" spans="1:5" ht="99" customHeight="1">
      <c r="A8" s="45" t="s">
        <v>181</v>
      </c>
      <c r="B8" s="31" t="s">
        <v>195</v>
      </c>
      <c r="C8" s="31" t="s">
        <v>235</v>
      </c>
      <c r="D8" s="31" t="s">
        <v>236</v>
      </c>
      <c r="E8" s="31" t="s">
        <v>237</v>
      </c>
    </row>
    <row r="9" spans="1: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30.75" customHeight="1">
      <c r="A10" s="41">
        <v>1</v>
      </c>
      <c r="B10" s="32" t="s">
        <v>238</v>
      </c>
      <c r="C10" s="45"/>
      <c r="D10" s="39"/>
      <c r="E10" s="39"/>
    </row>
    <row r="11" spans="1:5" ht="21" customHeight="1">
      <c r="A11" s="41"/>
      <c r="B11" s="42" t="s">
        <v>239</v>
      </c>
      <c r="C11" s="39"/>
      <c r="D11" s="39"/>
      <c r="E11" s="39"/>
    </row>
    <row r="12" spans="1:5" ht="21" customHeight="1">
      <c r="A12" s="41"/>
      <c r="B12" s="49" t="s">
        <v>240</v>
      </c>
      <c r="C12" s="39"/>
      <c r="D12" s="39"/>
      <c r="E12" s="39"/>
    </row>
    <row r="13" spans="1:5" ht="21" customHeight="1">
      <c r="A13" s="41"/>
      <c r="B13" s="42" t="s">
        <v>241</v>
      </c>
      <c r="C13" s="39"/>
      <c r="D13" s="39"/>
      <c r="E13" s="39"/>
    </row>
    <row r="14" spans="1:5" ht="21" customHeight="1">
      <c r="A14" s="41"/>
      <c r="B14" s="49" t="s">
        <v>240</v>
      </c>
      <c r="C14" s="39"/>
      <c r="D14" s="39"/>
      <c r="E14" s="39"/>
    </row>
    <row r="15" spans="1:5">
      <c r="A15" s="260" t="s">
        <v>191</v>
      </c>
      <c r="B15" s="261"/>
      <c r="C15" s="45"/>
      <c r="D15" s="45" t="s">
        <v>121</v>
      </c>
      <c r="E15" s="39"/>
    </row>
    <row r="18" spans="1:5" ht="21.75" customHeight="1">
      <c r="A18" s="265" t="s">
        <v>246</v>
      </c>
      <c r="B18" s="265"/>
      <c r="C18" s="265"/>
      <c r="D18" s="265"/>
      <c r="E18" s="265"/>
    </row>
    <row r="19" spans="1:5" ht="42.75">
      <c r="A19" s="45" t="s">
        <v>181</v>
      </c>
      <c r="B19" s="31" t="s">
        <v>195</v>
      </c>
      <c r="C19" s="31" t="s">
        <v>243</v>
      </c>
      <c r="D19" s="31" t="s">
        <v>236</v>
      </c>
      <c r="E19" s="31" t="s">
        <v>244</v>
      </c>
    </row>
    <row r="20" spans="1:5">
      <c r="A20" s="38">
        <v>1</v>
      </c>
      <c r="B20" s="38">
        <v>2</v>
      </c>
      <c r="C20" s="38">
        <v>3</v>
      </c>
      <c r="D20" s="38">
        <v>4</v>
      </c>
      <c r="E20" s="38">
        <v>5</v>
      </c>
    </row>
    <row r="21" spans="1:5" ht="18" customHeight="1">
      <c r="A21" s="41">
        <v>1</v>
      </c>
      <c r="B21" s="32" t="s">
        <v>242</v>
      </c>
      <c r="C21" s="45"/>
      <c r="D21" s="39"/>
      <c r="E21" s="39"/>
    </row>
    <row r="22" spans="1:5">
      <c r="A22" s="41"/>
      <c r="B22" s="42"/>
      <c r="C22" s="39"/>
      <c r="D22" s="39"/>
      <c r="E22" s="39"/>
    </row>
    <row r="23" spans="1:5">
      <c r="A23" s="41"/>
      <c r="B23" s="49"/>
      <c r="C23" s="39"/>
      <c r="D23" s="39"/>
      <c r="E23" s="39"/>
    </row>
    <row r="24" spans="1:5">
      <c r="A24" s="260" t="s">
        <v>191</v>
      </c>
      <c r="B24" s="261"/>
      <c r="C24" s="45" t="s">
        <v>121</v>
      </c>
      <c r="D24" s="45" t="s">
        <v>121</v>
      </c>
      <c r="E24" s="39"/>
    </row>
    <row r="26" spans="1:5" ht="24" customHeight="1">
      <c r="A26" s="265" t="s">
        <v>247</v>
      </c>
      <c r="B26" s="265"/>
      <c r="C26" s="265"/>
      <c r="D26" s="265"/>
      <c r="E26" s="265"/>
    </row>
    <row r="27" spans="1:5" ht="34.5" customHeight="1">
      <c r="A27" s="45" t="s">
        <v>181</v>
      </c>
      <c r="B27" s="31" t="s">
        <v>195</v>
      </c>
      <c r="C27" s="31" t="s">
        <v>235</v>
      </c>
      <c r="D27" s="31" t="s">
        <v>236</v>
      </c>
      <c r="E27" s="31" t="s">
        <v>244</v>
      </c>
    </row>
    <row r="28" spans="1:5">
      <c r="A28" s="38">
        <v>1</v>
      </c>
      <c r="B28" s="38">
        <v>2</v>
      </c>
      <c r="C28" s="38">
        <v>3</v>
      </c>
      <c r="D28" s="38">
        <v>4</v>
      </c>
      <c r="E28" s="38">
        <v>5</v>
      </c>
    </row>
    <row r="29" spans="1:5">
      <c r="A29" s="41">
        <v>1</v>
      </c>
      <c r="B29" s="32" t="s">
        <v>248</v>
      </c>
      <c r="C29" s="45"/>
      <c r="D29" s="39"/>
      <c r="E29" s="39"/>
    </row>
    <row r="30" spans="1:5">
      <c r="A30" s="41">
        <v>2</v>
      </c>
      <c r="B30" s="32" t="s">
        <v>249</v>
      </c>
      <c r="C30" s="39"/>
      <c r="D30" s="39"/>
      <c r="E30" s="39"/>
    </row>
    <row r="31" spans="1:5">
      <c r="A31" s="41" t="s">
        <v>67</v>
      </c>
      <c r="B31" s="49" t="s">
        <v>67</v>
      </c>
      <c r="C31" s="39"/>
      <c r="D31" s="39"/>
      <c r="E31" s="39"/>
    </row>
    <row r="32" spans="1:5">
      <c r="A32" s="260" t="s">
        <v>191</v>
      </c>
      <c r="B32" s="261"/>
      <c r="C32" s="45" t="s">
        <v>121</v>
      </c>
      <c r="D32" s="45" t="s">
        <v>121</v>
      </c>
      <c r="E32" s="39"/>
    </row>
  </sheetData>
  <mergeCells count="9">
    <mergeCell ref="A24:B24"/>
    <mergeCell ref="A26:E26"/>
    <mergeCell ref="A32:B32"/>
    <mergeCell ref="A2:E2"/>
    <mergeCell ref="A3:B3"/>
    <mergeCell ref="A5:B5"/>
    <mergeCell ref="A15:B15"/>
    <mergeCell ref="A7:E7"/>
    <mergeCell ref="A18:E18"/>
  </mergeCells>
  <phoneticPr fontId="0" type="noConversion"/>
  <pageMargins left="0.7" right="0.7" top="0.75" bottom="0.75" header="0.3" footer="0.3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>
      <c r="E1" s="37" t="s">
        <v>399</v>
      </c>
    </row>
    <row r="2" spans="1:5" ht="24" customHeight="1">
      <c r="A2" s="263" t="s">
        <v>250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56.25" customHeight="1">
      <c r="A7" s="45" t="s">
        <v>181</v>
      </c>
      <c r="B7" s="31" t="s">
        <v>21</v>
      </c>
      <c r="C7" s="31" t="s">
        <v>231</v>
      </c>
      <c r="D7" s="31" t="s">
        <v>232</v>
      </c>
      <c r="E7" s="31" t="s">
        <v>233</v>
      </c>
    </row>
    <row r="8" spans="1: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21" customHeight="1">
      <c r="A9" s="41"/>
      <c r="B9" s="42"/>
      <c r="C9" s="39"/>
      <c r="D9" s="39"/>
      <c r="E9" s="39"/>
    </row>
    <row r="10" spans="1:5" ht="21" customHeight="1">
      <c r="A10" s="41"/>
      <c r="B10" s="49"/>
      <c r="C10" s="39"/>
      <c r="D10" s="39"/>
      <c r="E10" s="39"/>
    </row>
    <row r="11" spans="1:5" ht="21" customHeight="1">
      <c r="A11" s="41"/>
      <c r="B11" s="42"/>
      <c r="C11" s="39"/>
      <c r="D11" s="39"/>
      <c r="E11" s="39"/>
    </row>
    <row r="12" spans="1:5">
      <c r="A12" s="260" t="s">
        <v>191</v>
      </c>
      <c r="B12" s="261"/>
      <c r="C12" s="45" t="s">
        <v>121</v>
      </c>
      <c r="D12" s="45" t="s">
        <v>121</v>
      </c>
      <c r="E12" s="39"/>
    </row>
  </sheetData>
  <mergeCells count="4">
    <mergeCell ref="A2:E2"/>
    <mergeCell ref="A3:B3"/>
    <mergeCell ref="A5:B5"/>
    <mergeCell ref="A12:B12"/>
  </mergeCells>
  <phoneticPr fontId="0" type="noConversion"/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opLeftCell="A7" zoomScale="115" zoomScaleNormal="115" zoomScaleSheetLayoutView="115" workbookViewId="0">
      <selection activeCell="B16" sqref="B16:G16"/>
    </sheetView>
  </sheetViews>
  <sheetFormatPr defaultRowHeight="12.75"/>
  <cols>
    <col min="1" max="1" width="52.5" style="1" customWidth="1"/>
    <col min="2" max="2" width="16" style="1" customWidth="1"/>
    <col min="3" max="3" width="22" style="1" customWidth="1"/>
    <col min="4" max="4" width="12.83203125" style="1" customWidth="1"/>
    <col min="5" max="5" width="16.83203125" style="1" customWidth="1"/>
    <col min="6" max="7" width="19.83203125" style="1" customWidth="1"/>
    <col min="8" max="16384" width="9.33203125" style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7.25" customHeight="1">
      <c r="A2" s="3" t="s">
        <v>0</v>
      </c>
      <c r="B2" s="3" t="s">
        <v>0</v>
      </c>
      <c r="C2" s="3" t="s">
        <v>0</v>
      </c>
      <c r="D2" s="120" t="s">
        <v>1</v>
      </c>
      <c r="E2" s="120"/>
      <c r="F2" s="120"/>
      <c r="G2" s="120"/>
    </row>
    <row r="3" spans="1:7" ht="14.25" customHeight="1">
      <c r="A3" s="3"/>
      <c r="B3" s="3"/>
      <c r="C3" s="3"/>
      <c r="D3" s="123" t="s">
        <v>452</v>
      </c>
      <c r="E3" s="123"/>
      <c r="F3" s="123"/>
      <c r="G3" s="123"/>
    </row>
    <row r="4" spans="1:7" ht="17.25" customHeight="1">
      <c r="A4" s="3" t="s">
        <v>0</v>
      </c>
      <c r="B4" s="3" t="s">
        <v>0</v>
      </c>
      <c r="C4" s="3" t="s">
        <v>0</v>
      </c>
      <c r="D4" s="116"/>
      <c r="E4" s="97" t="s">
        <v>453</v>
      </c>
      <c r="F4" s="117"/>
      <c r="G4" s="117"/>
    </row>
    <row r="5" spans="1:7" ht="16.5" customHeight="1">
      <c r="A5" s="3"/>
      <c r="B5" s="3"/>
      <c r="C5" s="3"/>
      <c r="D5" s="118" t="s">
        <v>62</v>
      </c>
      <c r="E5" s="118"/>
      <c r="F5" s="118"/>
      <c r="G5" s="118"/>
    </row>
    <row r="6" spans="1:7" ht="14.45" customHeight="1">
      <c r="A6" s="3" t="s">
        <v>0</v>
      </c>
      <c r="B6" s="3" t="s">
        <v>0</v>
      </c>
      <c r="C6" s="3" t="s">
        <v>0</v>
      </c>
      <c r="D6" s="124" t="s">
        <v>454</v>
      </c>
      <c r="E6" s="124"/>
      <c r="F6" s="119"/>
      <c r="G6" s="119"/>
    </row>
    <row r="7" spans="1:7" ht="14.45" customHeight="1">
      <c r="A7" s="3" t="s">
        <v>0</v>
      </c>
      <c r="B7" s="125" t="s">
        <v>2</v>
      </c>
      <c r="C7" s="125"/>
      <c r="D7" s="125"/>
      <c r="E7" s="125"/>
      <c r="F7" s="3" t="s">
        <v>0</v>
      </c>
      <c r="G7" s="3" t="s">
        <v>0</v>
      </c>
    </row>
    <row r="8" spans="1:7" ht="21.6" customHeight="1">
      <c r="A8" s="3" t="s">
        <v>0</v>
      </c>
      <c r="B8" s="125" t="s">
        <v>0</v>
      </c>
      <c r="C8" s="125"/>
      <c r="D8" s="125"/>
      <c r="E8" s="125"/>
      <c r="F8" s="3" t="s">
        <v>0</v>
      </c>
      <c r="G8" s="3" t="s">
        <v>0</v>
      </c>
    </row>
    <row r="9" spans="1:7" ht="14.45" customHeight="1">
      <c r="A9" s="125" t="s">
        <v>442</v>
      </c>
      <c r="B9" s="125"/>
      <c r="C9" s="125"/>
      <c r="D9" s="125"/>
      <c r="E9" s="125"/>
      <c r="F9" s="125"/>
      <c r="G9" s="125"/>
    </row>
    <row r="10" spans="1:7" ht="21.6" customHeight="1">
      <c r="A10" s="3" t="s">
        <v>0</v>
      </c>
      <c r="B10" s="125" t="s">
        <v>0</v>
      </c>
      <c r="C10" s="125"/>
      <c r="D10" s="125"/>
      <c r="E10" s="125"/>
      <c r="F10" s="3" t="s">
        <v>0</v>
      </c>
      <c r="G10" s="3" t="s">
        <v>0</v>
      </c>
    </row>
    <row r="11" spans="1:7" ht="12.75" customHeight="1">
      <c r="A11" s="3" t="s">
        <v>0</v>
      </c>
      <c r="B11" s="125" t="s">
        <v>63</v>
      </c>
      <c r="C11" s="125"/>
      <c r="D11" s="125"/>
      <c r="E11" s="125"/>
      <c r="F11" s="3" t="s">
        <v>0</v>
      </c>
      <c r="G11" s="3" t="s">
        <v>0</v>
      </c>
    </row>
    <row r="12" spans="1:7" ht="18.2" customHeight="1">
      <c r="A12" s="3" t="s">
        <v>0</v>
      </c>
      <c r="B12" s="122" t="s">
        <v>0</v>
      </c>
      <c r="C12" s="122"/>
      <c r="D12" s="122"/>
      <c r="E12" s="122"/>
      <c r="F12" s="3" t="s">
        <v>0</v>
      </c>
      <c r="G12" s="3" t="s">
        <v>0</v>
      </c>
    </row>
    <row r="13" spans="1:7" ht="12.75" customHeight="1">
      <c r="A13" s="3" t="s">
        <v>0</v>
      </c>
      <c r="B13" s="122" t="s">
        <v>455</v>
      </c>
      <c r="C13" s="122"/>
      <c r="D13" s="122"/>
      <c r="E13" s="122"/>
      <c r="F13" s="3" t="s">
        <v>0</v>
      </c>
      <c r="G13" s="3" t="s">
        <v>0</v>
      </c>
    </row>
    <row r="14" spans="1:7" ht="21.6" customHeight="1">
      <c r="A14" s="3" t="s">
        <v>0</v>
      </c>
      <c r="B14" s="122" t="s">
        <v>0</v>
      </c>
      <c r="C14" s="122"/>
      <c r="D14" s="122"/>
      <c r="E14" s="3" t="s">
        <v>0</v>
      </c>
      <c r="F14" s="3" t="s">
        <v>0</v>
      </c>
      <c r="G14" s="3" t="s">
        <v>0</v>
      </c>
    </row>
    <row r="15" spans="1:7" ht="28.9" customHeight="1">
      <c r="A15" s="3" t="s">
        <v>3</v>
      </c>
      <c r="B15" s="121" t="s">
        <v>442</v>
      </c>
      <c r="C15" s="121"/>
      <c r="D15" s="121"/>
      <c r="E15" s="121"/>
      <c r="F15" s="121"/>
      <c r="G15" s="121"/>
    </row>
    <row r="16" spans="1:7" ht="41.25" customHeight="1">
      <c r="A16" s="3" t="s">
        <v>65</v>
      </c>
      <c r="B16" s="121" t="s">
        <v>443</v>
      </c>
      <c r="C16" s="121"/>
      <c r="D16" s="121"/>
      <c r="E16" s="121"/>
      <c r="F16" s="121"/>
      <c r="G16" s="121"/>
    </row>
    <row r="17" spans="1:7" ht="21" customHeight="1">
      <c r="A17" s="3" t="s">
        <v>4</v>
      </c>
      <c r="B17" s="121" t="s">
        <v>444</v>
      </c>
      <c r="C17" s="121"/>
      <c r="D17" s="121"/>
      <c r="E17" s="121"/>
      <c r="F17" s="121"/>
      <c r="G17" s="121"/>
    </row>
    <row r="18" spans="1:7" ht="21.6" customHeight="1">
      <c r="A18" s="3"/>
      <c r="B18" s="120" t="s">
        <v>0</v>
      </c>
      <c r="C18" s="120"/>
      <c r="D18" s="120"/>
      <c r="E18" s="120"/>
      <c r="F18" s="120"/>
      <c r="G18" s="120"/>
    </row>
    <row r="19" spans="1:7" ht="28.9" customHeight="1">
      <c r="A19" s="3" t="s">
        <v>5</v>
      </c>
      <c r="B19" s="121" t="s">
        <v>64</v>
      </c>
      <c r="C19" s="121"/>
      <c r="D19" s="98" t="s">
        <v>445</v>
      </c>
      <c r="E19" s="120" t="s">
        <v>6</v>
      </c>
      <c r="F19" s="120"/>
      <c r="G19" s="4">
        <v>324501001</v>
      </c>
    </row>
    <row r="20" spans="1:7" ht="21.6" customHeight="1">
      <c r="A20" s="3" t="s">
        <v>0</v>
      </c>
      <c r="B20" s="120" t="s">
        <v>0</v>
      </c>
      <c r="C20" s="120"/>
      <c r="D20" s="3" t="s">
        <v>0</v>
      </c>
      <c r="E20" s="120" t="s">
        <v>0</v>
      </c>
      <c r="F20" s="120"/>
      <c r="G20" s="3" t="s">
        <v>0</v>
      </c>
    </row>
    <row r="21" spans="1:7" ht="30" customHeight="1">
      <c r="A21" s="3" t="s">
        <v>7</v>
      </c>
      <c r="B21" s="121" t="s">
        <v>409</v>
      </c>
      <c r="C21" s="121"/>
      <c r="D21" s="121"/>
      <c r="E21" s="121"/>
      <c r="F21" s="121"/>
      <c r="G21" s="121"/>
    </row>
    <row r="22" spans="1:7" ht="21.6" customHeight="1">
      <c r="A22" s="3" t="s">
        <v>0</v>
      </c>
      <c r="B22" s="120" t="s">
        <v>0</v>
      </c>
      <c r="C22" s="120"/>
      <c r="D22" s="120"/>
      <c r="E22" s="120"/>
      <c r="F22" s="120"/>
      <c r="G22" s="120"/>
    </row>
    <row r="23" spans="1:7" ht="14.45" customHeight="1">
      <c r="A23" s="3" t="s">
        <v>8</v>
      </c>
      <c r="B23" s="5" t="s">
        <v>9</v>
      </c>
      <c r="C23" s="3" t="s">
        <v>0</v>
      </c>
      <c r="D23" s="3" t="s">
        <v>0</v>
      </c>
      <c r="E23" s="3" t="s">
        <v>10</v>
      </c>
      <c r="F23" s="5" t="s">
        <v>11</v>
      </c>
      <c r="G23" s="3" t="s">
        <v>0</v>
      </c>
    </row>
  </sheetData>
  <mergeCells count="21">
    <mergeCell ref="B10:E10"/>
    <mergeCell ref="A9:G9"/>
    <mergeCell ref="B11:E11"/>
    <mergeCell ref="B12:E12"/>
    <mergeCell ref="B14:D14"/>
    <mergeCell ref="B15:G15"/>
    <mergeCell ref="B16:G16"/>
    <mergeCell ref="B21:G21"/>
    <mergeCell ref="B13:E13"/>
    <mergeCell ref="D2:G2"/>
    <mergeCell ref="D3:G3"/>
    <mergeCell ref="D6:E6"/>
    <mergeCell ref="B7:E7"/>
    <mergeCell ref="B8:E8"/>
    <mergeCell ref="B22:G22"/>
    <mergeCell ref="B17:G17"/>
    <mergeCell ref="B18:G18"/>
    <mergeCell ref="B19:C19"/>
    <mergeCell ref="E19:F19"/>
    <mergeCell ref="B20:C20"/>
    <mergeCell ref="E20:F20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>
      <c r="E1" s="37" t="s">
        <v>400</v>
      </c>
    </row>
    <row r="2" spans="1:5" ht="24" customHeight="1">
      <c r="A2" s="263" t="s">
        <v>251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56.25" customHeight="1">
      <c r="A7" s="45" t="s">
        <v>181</v>
      </c>
      <c r="B7" s="31" t="s">
        <v>21</v>
      </c>
      <c r="C7" s="31" t="s">
        <v>231</v>
      </c>
      <c r="D7" s="31" t="s">
        <v>232</v>
      </c>
      <c r="E7" s="31" t="s">
        <v>233</v>
      </c>
    </row>
    <row r="8" spans="1: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21" customHeight="1">
      <c r="A9" s="41">
        <v>1</v>
      </c>
      <c r="B9" s="42"/>
      <c r="C9" s="39"/>
      <c r="D9" s="39"/>
      <c r="E9" s="39"/>
    </row>
    <row r="10" spans="1:5" ht="21" customHeight="1">
      <c r="A10" s="41"/>
      <c r="B10" s="49"/>
      <c r="C10" s="39"/>
      <c r="D10" s="39"/>
      <c r="E10" s="39"/>
    </row>
    <row r="11" spans="1:5" ht="21" customHeight="1">
      <c r="A11" s="41"/>
      <c r="B11" s="42"/>
      <c r="C11" s="39"/>
      <c r="D11" s="39"/>
      <c r="E11" s="39"/>
    </row>
    <row r="12" spans="1:5">
      <c r="A12" s="260" t="s">
        <v>191</v>
      </c>
      <c r="B12" s="261"/>
      <c r="C12" s="45" t="s">
        <v>121</v>
      </c>
      <c r="D12" s="45" t="s">
        <v>121</v>
      </c>
      <c r="E12" s="39"/>
    </row>
  </sheetData>
  <mergeCells count="4">
    <mergeCell ref="A2:E2"/>
    <mergeCell ref="A3:B3"/>
    <mergeCell ref="A5:B5"/>
    <mergeCell ref="A12:B12"/>
  </mergeCells>
  <phoneticPr fontId="0" type="noConversion"/>
  <pageMargins left="0.7" right="0.7" top="0.75" bottom="0.75" header="0.3" footer="0.3"/>
  <pageSetup paperSize="9"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15" zoomScaleNormal="115" zoomScaleSheetLayoutView="145" workbookViewId="0">
      <selection activeCell="F1" sqref="F1"/>
    </sheetView>
  </sheetViews>
  <sheetFormatPr defaultRowHeight="14.25"/>
  <cols>
    <col min="1" max="1" width="9.33203125" style="37"/>
    <col min="2" max="2" width="41.1640625" style="37" customWidth="1"/>
    <col min="3" max="6" width="20.1640625" style="37" customWidth="1"/>
    <col min="7" max="16384" width="9.33203125" style="37"/>
  </cols>
  <sheetData>
    <row r="1" spans="1:6">
      <c r="F1" s="37" t="s">
        <v>401</v>
      </c>
    </row>
    <row r="2" spans="1:6" ht="24" customHeight="1">
      <c r="A2" s="263" t="s">
        <v>252</v>
      </c>
      <c r="B2" s="263"/>
      <c r="C2" s="263"/>
      <c r="D2" s="263"/>
      <c r="E2" s="263"/>
      <c r="F2" s="263"/>
    </row>
    <row r="3" spans="1:6" ht="20.25" customHeight="1">
      <c r="A3" s="262" t="s">
        <v>194</v>
      </c>
      <c r="B3" s="262"/>
      <c r="C3" s="40"/>
      <c r="D3" s="40"/>
      <c r="E3" s="40"/>
      <c r="F3" s="40"/>
    </row>
    <row r="5" spans="1:6" ht="20.25" customHeight="1">
      <c r="A5" s="262" t="s">
        <v>193</v>
      </c>
      <c r="B5" s="262"/>
      <c r="C5" s="44"/>
      <c r="D5" s="40"/>
      <c r="E5" s="40"/>
      <c r="F5" s="40"/>
    </row>
    <row r="7" spans="1:6" ht="20.25" customHeight="1">
      <c r="A7" s="265" t="s">
        <v>259</v>
      </c>
      <c r="B7" s="265"/>
      <c r="C7" s="265"/>
      <c r="D7" s="265"/>
      <c r="E7" s="265"/>
      <c r="F7" s="265"/>
    </row>
    <row r="8" spans="1:6" ht="56.25" customHeight="1">
      <c r="A8" s="45" t="s">
        <v>181</v>
      </c>
      <c r="B8" s="31" t="s">
        <v>195</v>
      </c>
      <c r="C8" s="31" t="s">
        <v>253</v>
      </c>
      <c r="D8" s="31" t="s">
        <v>254</v>
      </c>
      <c r="E8" s="31" t="s">
        <v>255</v>
      </c>
      <c r="F8" s="31" t="s">
        <v>200</v>
      </c>
    </row>
    <row r="9" spans="1:6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</row>
    <row r="10" spans="1:6" ht="21" customHeight="1">
      <c r="A10" s="41"/>
      <c r="B10" s="50" t="s">
        <v>256</v>
      </c>
      <c r="C10" s="39"/>
      <c r="D10" s="39"/>
      <c r="E10" s="39"/>
      <c r="F10" s="39"/>
    </row>
    <row r="11" spans="1:6" ht="45.75" customHeight="1">
      <c r="A11" s="41"/>
      <c r="B11" s="50" t="s">
        <v>257</v>
      </c>
      <c r="C11" s="39"/>
      <c r="D11" s="39"/>
      <c r="E11" s="39"/>
      <c r="F11" s="39"/>
    </row>
    <row r="12" spans="1:6" ht="21" customHeight="1">
      <c r="A12" s="41"/>
      <c r="B12" s="50" t="s">
        <v>258</v>
      </c>
      <c r="C12" s="39"/>
      <c r="D12" s="39"/>
      <c r="E12" s="39"/>
      <c r="F12" s="39"/>
    </row>
    <row r="13" spans="1:6" ht="21" customHeight="1">
      <c r="A13" s="41"/>
      <c r="B13" s="50" t="s">
        <v>67</v>
      </c>
      <c r="C13" s="39"/>
      <c r="D13" s="39"/>
      <c r="E13" s="39"/>
      <c r="F13" s="39"/>
    </row>
    <row r="14" spans="1:6">
      <c r="A14" s="260" t="s">
        <v>191</v>
      </c>
      <c r="B14" s="261"/>
      <c r="C14" s="45" t="s">
        <v>121</v>
      </c>
      <c r="D14" s="45" t="s">
        <v>121</v>
      </c>
      <c r="E14" s="45" t="s">
        <v>121</v>
      </c>
      <c r="F14" s="39"/>
    </row>
  </sheetData>
  <mergeCells count="5">
    <mergeCell ref="A3:B3"/>
    <mergeCell ref="A5:B5"/>
    <mergeCell ref="A14:B14"/>
    <mergeCell ref="A2:F2"/>
    <mergeCell ref="A7:F7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5" width="20.1640625" style="37" customWidth="1"/>
    <col min="6" max="16384" width="9.33203125" style="37"/>
  </cols>
  <sheetData>
    <row r="1" spans="1:5">
      <c r="E1" s="37" t="s">
        <v>402</v>
      </c>
    </row>
    <row r="2" spans="1:5" ht="24" customHeight="1">
      <c r="A2" s="263" t="s">
        <v>252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20.25" customHeight="1">
      <c r="A7" s="265" t="s">
        <v>260</v>
      </c>
      <c r="B7" s="265"/>
      <c r="C7" s="265"/>
      <c r="D7" s="265"/>
      <c r="E7" s="265"/>
    </row>
    <row r="8" spans="1:5" ht="56.25" customHeight="1">
      <c r="A8" s="45" t="s">
        <v>181</v>
      </c>
      <c r="B8" s="31" t="s">
        <v>195</v>
      </c>
      <c r="C8" s="31" t="s">
        <v>263</v>
      </c>
      <c r="D8" s="31" t="s">
        <v>264</v>
      </c>
      <c r="E8" s="31" t="s">
        <v>265</v>
      </c>
    </row>
    <row r="9" spans="1: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34.5" customHeight="1">
      <c r="A10" s="41"/>
      <c r="B10" s="50" t="s">
        <v>261</v>
      </c>
      <c r="C10" s="39"/>
      <c r="D10" s="39"/>
      <c r="E10" s="39"/>
    </row>
    <row r="11" spans="1:5" ht="45.75" customHeight="1">
      <c r="A11" s="41"/>
      <c r="B11" s="50" t="s">
        <v>262</v>
      </c>
      <c r="C11" s="39"/>
      <c r="D11" s="39"/>
      <c r="E11" s="39"/>
    </row>
    <row r="12" spans="1:5" ht="21" customHeight="1">
      <c r="A12" s="41"/>
      <c r="B12" s="50" t="s">
        <v>67</v>
      </c>
      <c r="C12" s="39"/>
      <c r="D12" s="39"/>
      <c r="E12" s="39"/>
    </row>
    <row r="13" spans="1:5">
      <c r="A13" s="260" t="s">
        <v>191</v>
      </c>
      <c r="B13" s="261"/>
      <c r="C13" s="45" t="s">
        <v>121</v>
      </c>
      <c r="D13" s="45" t="s">
        <v>121</v>
      </c>
      <c r="E13" s="45" t="s">
        <v>121</v>
      </c>
    </row>
  </sheetData>
  <mergeCells count="5">
    <mergeCell ref="A13:B13"/>
    <mergeCell ref="A2:E2"/>
    <mergeCell ref="A3:B3"/>
    <mergeCell ref="A5:B5"/>
    <mergeCell ref="A7:E7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115" zoomScaleNormal="115" workbookViewId="0">
      <selection activeCell="F1" sqref="F1"/>
    </sheetView>
  </sheetViews>
  <sheetFormatPr defaultRowHeight="14.25"/>
  <cols>
    <col min="1" max="1" width="9.33203125" style="37"/>
    <col min="2" max="2" width="41.1640625" style="37" customWidth="1"/>
    <col min="3" max="5" width="20.1640625" style="37" customWidth="1"/>
    <col min="6" max="6" width="19.33203125" style="37" customWidth="1"/>
    <col min="7" max="16384" width="9.33203125" style="37"/>
  </cols>
  <sheetData>
    <row r="1" spans="1:6">
      <c r="F1" s="37" t="s">
        <v>403</v>
      </c>
    </row>
    <row r="2" spans="1:6" ht="24" customHeight="1">
      <c r="A2" s="263" t="s">
        <v>252</v>
      </c>
      <c r="B2" s="263"/>
      <c r="C2" s="263"/>
      <c r="D2" s="263"/>
      <c r="E2" s="263"/>
      <c r="F2" s="263"/>
    </row>
    <row r="3" spans="1:6" ht="20.25" customHeight="1">
      <c r="A3" s="262" t="s">
        <v>194</v>
      </c>
      <c r="B3" s="262"/>
      <c r="C3" s="40"/>
      <c r="D3" s="40"/>
      <c r="E3" s="40"/>
      <c r="F3" s="40"/>
    </row>
    <row r="5" spans="1:6" ht="20.25" customHeight="1">
      <c r="A5" s="262" t="s">
        <v>193</v>
      </c>
      <c r="B5" s="262"/>
      <c r="C5" s="44"/>
      <c r="D5" s="40"/>
      <c r="E5" s="40"/>
      <c r="F5" s="40"/>
    </row>
    <row r="7" spans="1:6" ht="20.25" customHeight="1">
      <c r="A7" s="265" t="s">
        <v>275</v>
      </c>
      <c r="B7" s="265"/>
      <c r="C7" s="265"/>
      <c r="D7" s="265"/>
      <c r="E7" s="265"/>
      <c r="F7" s="265"/>
    </row>
    <row r="8" spans="1:6" ht="56.25" customHeight="1">
      <c r="A8" s="45" t="s">
        <v>181</v>
      </c>
      <c r="B8" s="31" t="s">
        <v>21</v>
      </c>
      <c r="C8" s="31" t="s">
        <v>266</v>
      </c>
      <c r="D8" s="31" t="s">
        <v>267</v>
      </c>
      <c r="E8" s="31" t="s">
        <v>268</v>
      </c>
      <c r="F8" s="31" t="s">
        <v>269</v>
      </c>
    </row>
    <row r="9" spans="1:6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</row>
    <row r="10" spans="1:6" ht="22.5" customHeight="1">
      <c r="A10" s="46"/>
      <c r="B10" s="51" t="s">
        <v>270</v>
      </c>
      <c r="C10" s="48"/>
      <c r="D10" s="48"/>
      <c r="E10" s="48"/>
      <c r="F10" s="48"/>
    </row>
    <row r="11" spans="1:6" ht="21" customHeight="1">
      <c r="A11" s="41"/>
      <c r="B11" s="50" t="s">
        <v>67</v>
      </c>
      <c r="C11" s="39"/>
      <c r="D11" s="39"/>
      <c r="E11" s="39"/>
      <c r="F11" s="39"/>
    </row>
    <row r="12" spans="1:6" ht="21" customHeight="1">
      <c r="A12" s="41"/>
      <c r="B12" s="51" t="s">
        <v>271</v>
      </c>
      <c r="C12" s="48"/>
      <c r="D12" s="48"/>
      <c r="E12" s="48"/>
      <c r="F12" s="48"/>
    </row>
    <row r="13" spans="1:6" ht="21" customHeight="1">
      <c r="A13" s="41"/>
      <c r="B13" s="50" t="s">
        <v>67</v>
      </c>
      <c r="C13" s="39"/>
      <c r="D13" s="39"/>
      <c r="E13" s="39"/>
      <c r="F13" s="39"/>
    </row>
    <row r="14" spans="1:6" ht="21" customHeight="1">
      <c r="A14" s="41"/>
      <c r="B14" s="51" t="s">
        <v>272</v>
      </c>
      <c r="C14" s="48"/>
      <c r="D14" s="48"/>
      <c r="E14" s="48"/>
      <c r="F14" s="48"/>
    </row>
    <row r="15" spans="1:6" ht="21" customHeight="1">
      <c r="A15" s="41"/>
      <c r="B15" s="50" t="s">
        <v>67</v>
      </c>
      <c r="C15" s="39"/>
      <c r="D15" s="39"/>
      <c r="E15" s="39"/>
      <c r="F15" s="39"/>
    </row>
    <row r="16" spans="1:6" ht="21" customHeight="1">
      <c r="A16" s="41"/>
      <c r="B16" s="51" t="s">
        <v>273</v>
      </c>
      <c r="C16" s="48"/>
      <c r="D16" s="48"/>
      <c r="E16" s="48"/>
      <c r="F16" s="48"/>
    </row>
    <row r="17" spans="1:6" ht="21" customHeight="1">
      <c r="A17" s="41"/>
      <c r="B17" s="50" t="s">
        <v>67</v>
      </c>
      <c r="C17" s="39"/>
      <c r="D17" s="39"/>
      <c r="E17" s="39"/>
      <c r="F17" s="39"/>
    </row>
    <row r="18" spans="1:6" ht="21" customHeight="1">
      <c r="A18" s="41"/>
      <c r="B18" s="51" t="s">
        <v>274</v>
      </c>
      <c r="C18" s="48"/>
      <c r="D18" s="48"/>
      <c r="E18" s="48"/>
      <c r="F18" s="48"/>
    </row>
    <row r="19" spans="1:6" ht="21" customHeight="1">
      <c r="A19" s="41"/>
      <c r="B19" s="50" t="s">
        <v>67</v>
      </c>
      <c r="C19" s="39"/>
      <c r="D19" s="39"/>
      <c r="E19" s="39"/>
      <c r="F19" s="39"/>
    </row>
    <row r="20" spans="1:6">
      <c r="A20" s="260" t="s">
        <v>191</v>
      </c>
      <c r="B20" s="261"/>
      <c r="C20" s="45" t="s">
        <v>121</v>
      </c>
      <c r="D20" s="45" t="s">
        <v>121</v>
      </c>
      <c r="E20" s="45" t="s">
        <v>121</v>
      </c>
      <c r="F20" s="45"/>
    </row>
  </sheetData>
  <mergeCells count="5">
    <mergeCell ref="A3:B3"/>
    <mergeCell ref="A5:B5"/>
    <mergeCell ref="A20:B20"/>
    <mergeCell ref="A2:F2"/>
    <mergeCell ref="A7:F7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5" width="20.1640625" style="37" customWidth="1"/>
    <col min="6" max="16384" width="9.33203125" style="37"/>
  </cols>
  <sheetData>
    <row r="1" spans="1:5">
      <c r="E1" s="37" t="s">
        <v>404</v>
      </c>
    </row>
    <row r="2" spans="1:5" ht="24" customHeight="1">
      <c r="A2" s="263" t="s">
        <v>252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20.25" customHeight="1">
      <c r="A7" s="265" t="s">
        <v>294</v>
      </c>
      <c r="B7" s="265"/>
      <c r="C7" s="265"/>
      <c r="D7" s="265"/>
      <c r="E7" s="265"/>
    </row>
    <row r="8" spans="1:5" ht="56.25" customHeight="1">
      <c r="A8" s="45" t="s">
        <v>181</v>
      </c>
      <c r="B8" s="31" t="s">
        <v>21</v>
      </c>
      <c r="C8" s="31" t="s">
        <v>276</v>
      </c>
      <c r="D8" s="31" t="s">
        <v>277</v>
      </c>
      <c r="E8" s="31" t="s">
        <v>278</v>
      </c>
    </row>
    <row r="9" spans="1: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24.75" customHeight="1">
      <c r="A10" s="41"/>
      <c r="B10" s="50" t="s">
        <v>279</v>
      </c>
      <c r="C10" s="45" t="s">
        <v>121</v>
      </c>
      <c r="D10" s="45" t="s">
        <v>121</v>
      </c>
      <c r="E10" s="39"/>
    </row>
    <row r="11" spans="1:5" ht="20.25" customHeight="1">
      <c r="A11" s="41"/>
      <c r="B11" s="50" t="s">
        <v>67</v>
      </c>
      <c r="C11" s="39"/>
      <c r="D11" s="39"/>
      <c r="E11" s="39"/>
    </row>
    <row r="12" spans="1:5" ht="20.25" customHeight="1">
      <c r="A12" s="41"/>
      <c r="B12" s="50" t="s">
        <v>280</v>
      </c>
      <c r="C12" s="45" t="s">
        <v>121</v>
      </c>
      <c r="D12" s="45" t="s">
        <v>121</v>
      </c>
      <c r="E12" s="39"/>
    </row>
    <row r="13" spans="1:5" ht="21" customHeight="1">
      <c r="A13" s="41"/>
      <c r="B13" s="50" t="s">
        <v>67</v>
      </c>
      <c r="C13" s="39"/>
      <c r="D13" s="39"/>
      <c r="E13" s="39"/>
    </row>
    <row r="14" spans="1:5">
      <c r="A14" s="260" t="s">
        <v>191</v>
      </c>
      <c r="B14" s="261"/>
      <c r="C14" s="45" t="s">
        <v>121</v>
      </c>
      <c r="D14" s="45" t="s">
        <v>121</v>
      </c>
      <c r="E14" s="45"/>
    </row>
  </sheetData>
  <mergeCells count="5">
    <mergeCell ref="A14:B14"/>
    <mergeCell ref="A2:E2"/>
    <mergeCell ref="A3:B3"/>
    <mergeCell ref="A5:B5"/>
    <mergeCell ref="A7:E7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5" width="20.1640625" style="37" customWidth="1"/>
    <col min="6" max="16384" width="9.33203125" style="37"/>
  </cols>
  <sheetData>
    <row r="1" spans="1:5">
      <c r="E1" s="37" t="s">
        <v>405</v>
      </c>
    </row>
    <row r="2" spans="1:5" ht="24" customHeight="1">
      <c r="A2" s="263" t="s">
        <v>252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20.25" customHeight="1">
      <c r="A7" s="265" t="s">
        <v>295</v>
      </c>
      <c r="B7" s="265"/>
      <c r="C7" s="265"/>
      <c r="D7" s="265"/>
      <c r="E7" s="265"/>
    </row>
    <row r="8" spans="1:5" ht="56.25" customHeight="1">
      <c r="A8" s="45" t="s">
        <v>181</v>
      </c>
      <c r="B8" s="31" t="s">
        <v>195</v>
      </c>
      <c r="C8" s="31" t="s">
        <v>281</v>
      </c>
      <c r="D8" s="31" t="s">
        <v>282</v>
      </c>
      <c r="E8" s="31" t="s">
        <v>283</v>
      </c>
    </row>
    <row r="9" spans="1: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32.25" customHeight="1">
      <c r="A10" s="52" t="s">
        <v>31</v>
      </c>
      <c r="B10" s="50" t="s">
        <v>284</v>
      </c>
      <c r="C10" s="45" t="s">
        <v>121</v>
      </c>
      <c r="D10" s="45" t="s">
        <v>121</v>
      </c>
      <c r="E10" s="50"/>
    </row>
    <row r="11" spans="1:5" ht="20.25" customHeight="1">
      <c r="A11" s="50"/>
      <c r="B11" s="42" t="s">
        <v>285</v>
      </c>
      <c r="C11" s="50"/>
      <c r="D11" s="50"/>
      <c r="E11" s="50"/>
    </row>
    <row r="12" spans="1:5" ht="32.25" customHeight="1">
      <c r="A12" s="50"/>
      <c r="B12" s="42" t="s">
        <v>286</v>
      </c>
      <c r="C12" s="50"/>
      <c r="D12" s="50"/>
      <c r="E12" s="50"/>
    </row>
    <row r="13" spans="1:5" ht="33.75" customHeight="1">
      <c r="A13" s="50"/>
      <c r="B13" s="42" t="s">
        <v>287</v>
      </c>
      <c r="C13" s="50"/>
      <c r="D13" s="50"/>
      <c r="E13" s="50"/>
    </row>
    <row r="14" spans="1:5" ht="47.25" customHeight="1">
      <c r="A14" s="50"/>
      <c r="B14" s="42" t="s">
        <v>288</v>
      </c>
      <c r="C14" s="50"/>
      <c r="D14" s="50"/>
      <c r="E14" s="50"/>
    </row>
    <row r="15" spans="1:5" ht="20.25" customHeight="1">
      <c r="A15" s="50"/>
      <c r="B15" s="42" t="s">
        <v>67</v>
      </c>
      <c r="C15" s="50"/>
      <c r="D15" s="50"/>
      <c r="E15" s="50"/>
    </row>
    <row r="16" spans="1:5" ht="30" customHeight="1">
      <c r="A16" s="52" t="s">
        <v>32</v>
      </c>
      <c r="B16" s="42" t="s">
        <v>289</v>
      </c>
      <c r="C16" s="45" t="s">
        <v>121</v>
      </c>
      <c r="D16" s="45" t="s">
        <v>121</v>
      </c>
      <c r="E16" s="50"/>
    </row>
    <row r="17" spans="1:5" ht="20.25" customHeight="1">
      <c r="A17" s="50"/>
      <c r="B17" s="42" t="s">
        <v>67</v>
      </c>
      <c r="C17" s="50"/>
      <c r="D17" s="50"/>
      <c r="E17" s="50"/>
    </row>
    <row r="18" spans="1:5" ht="27" customHeight="1">
      <c r="A18" s="52" t="s">
        <v>33</v>
      </c>
      <c r="B18" s="50" t="s">
        <v>290</v>
      </c>
      <c r="C18" s="45" t="s">
        <v>121</v>
      </c>
      <c r="D18" s="45" t="s">
        <v>121</v>
      </c>
      <c r="E18" s="50"/>
    </row>
    <row r="19" spans="1:5" ht="21" customHeight="1">
      <c r="A19" s="52"/>
      <c r="B19" s="42" t="s">
        <v>67</v>
      </c>
      <c r="C19" s="50"/>
      <c r="D19" s="50"/>
      <c r="E19" s="50"/>
    </row>
    <row r="20" spans="1:5" ht="32.25" customHeight="1">
      <c r="A20" s="52" t="s">
        <v>34</v>
      </c>
      <c r="B20" s="50" t="s">
        <v>291</v>
      </c>
      <c r="C20" s="45" t="s">
        <v>121</v>
      </c>
      <c r="D20" s="45" t="s">
        <v>121</v>
      </c>
      <c r="E20" s="50"/>
    </row>
    <row r="21" spans="1:5" ht="21" customHeight="1">
      <c r="A21" s="52"/>
      <c r="B21" s="42" t="s">
        <v>67</v>
      </c>
      <c r="C21" s="50"/>
      <c r="D21" s="50"/>
      <c r="E21" s="50"/>
    </row>
    <row r="22" spans="1:5">
      <c r="A22" s="260" t="s">
        <v>191</v>
      </c>
      <c r="B22" s="261"/>
      <c r="C22" s="45" t="s">
        <v>121</v>
      </c>
      <c r="D22" s="45" t="s">
        <v>121</v>
      </c>
      <c r="E22" s="45"/>
    </row>
  </sheetData>
  <mergeCells count="5">
    <mergeCell ref="A22:B22"/>
    <mergeCell ref="A2:E2"/>
    <mergeCell ref="A3:B3"/>
    <mergeCell ref="A5:B5"/>
    <mergeCell ref="A7:E7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115" zoomScaleNormal="115" workbookViewId="0">
      <selection activeCell="D1" sqref="D1"/>
    </sheetView>
  </sheetViews>
  <sheetFormatPr defaultRowHeight="14.25"/>
  <cols>
    <col min="1" max="1" width="9.33203125" style="37"/>
    <col min="2" max="2" width="41.1640625" style="37" customWidth="1"/>
    <col min="3" max="4" width="20.1640625" style="37" customWidth="1"/>
    <col min="5" max="16384" width="9.33203125" style="37"/>
  </cols>
  <sheetData>
    <row r="1" spans="1:4">
      <c r="D1" s="37" t="s">
        <v>406</v>
      </c>
    </row>
    <row r="2" spans="1:4" ht="24" customHeight="1">
      <c r="A2" s="263" t="s">
        <v>252</v>
      </c>
      <c r="B2" s="263"/>
      <c r="C2" s="263"/>
      <c r="D2" s="263"/>
    </row>
    <row r="3" spans="1:4" ht="20.25" customHeight="1">
      <c r="A3" s="262" t="s">
        <v>194</v>
      </c>
      <c r="B3" s="262"/>
      <c r="C3" s="40"/>
      <c r="D3" s="40"/>
    </row>
    <row r="5" spans="1:4" ht="20.25" customHeight="1">
      <c r="A5" s="262" t="s">
        <v>193</v>
      </c>
      <c r="B5" s="262"/>
      <c r="C5" s="44"/>
      <c r="D5" s="40"/>
    </row>
    <row r="7" spans="1:4" ht="20.25" customHeight="1">
      <c r="A7" s="265" t="s">
        <v>296</v>
      </c>
      <c r="B7" s="265"/>
      <c r="C7" s="265"/>
      <c r="D7" s="265"/>
    </row>
    <row r="8" spans="1:4" ht="56.25" customHeight="1">
      <c r="A8" s="45" t="s">
        <v>181</v>
      </c>
      <c r="B8" s="31" t="s">
        <v>195</v>
      </c>
      <c r="C8" s="31" t="s">
        <v>292</v>
      </c>
      <c r="D8" s="31" t="s">
        <v>293</v>
      </c>
    </row>
    <row r="9" spans="1:4">
      <c r="A9" s="38">
        <v>1</v>
      </c>
      <c r="B9" s="38">
        <v>2</v>
      </c>
      <c r="C9" s="38">
        <v>3</v>
      </c>
      <c r="D9" s="38">
        <v>4</v>
      </c>
    </row>
    <row r="10" spans="1:4" ht="20.25" customHeight="1">
      <c r="A10" s="52"/>
      <c r="B10" s="50" t="s">
        <v>67</v>
      </c>
      <c r="C10" s="45"/>
      <c r="D10" s="45"/>
    </row>
    <row r="11" spans="1:4" ht="20.25" customHeight="1">
      <c r="A11" s="50"/>
      <c r="B11" s="42"/>
      <c r="C11" s="50"/>
      <c r="D11" s="50"/>
    </row>
    <row r="12" spans="1:4" ht="20.25" customHeight="1">
      <c r="A12" s="50"/>
      <c r="B12" s="42"/>
      <c r="C12" s="50"/>
      <c r="D12" s="50"/>
    </row>
    <row r="13" spans="1:4">
      <c r="A13" s="260" t="s">
        <v>191</v>
      </c>
      <c r="B13" s="261"/>
      <c r="C13" s="45" t="s">
        <v>121</v>
      </c>
      <c r="D13" s="45"/>
    </row>
  </sheetData>
  <mergeCells count="5">
    <mergeCell ref="A13:B13"/>
    <mergeCell ref="A2:D2"/>
    <mergeCell ref="A3:B3"/>
    <mergeCell ref="A5:B5"/>
    <mergeCell ref="A7:D7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workbookViewId="0">
      <selection activeCell="E1" sqref="E1"/>
    </sheetView>
  </sheetViews>
  <sheetFormatPr defaultRowHeight="14.25"/>
  <cols>
    <col min="1" max="1" width="9.33203125" style="37"/>
    <col min="2" max="2" width="41.1640625" style="37" customWidth="1"/>
    <col min="3" max="5" width="20.1640625" style="37" customWidth="1"/>
    <col min="6" max="16384" width="9.33203125" style="37"/>
  </cols>
  <sheetData>
    <row r="1" spans="1:5">
      <c r="E1" s="37" t="s">
        <v>407</v>
      </c>
    </row>
    <row r="2" spans="1:5" ht="24" customHeight="1">
      <c r="A2" s="263" t="s">
        <v>252</v>
      </c>
      <c r="B2" s="263"/>
      <c r="C2" s="263"/>
      <c r="D2" s="263"/>
      <c r="E2" s="263"/>
    </row>
    <row r="3" spans="1:5" ht="20.25" customHeight="1">
      <c r="A3" s="262" t="s">
        <v>194</v>
      </c>
      <c r="B3" s="262"/>
      <c r="C3" s="40"/>
      <c r="D3" s="40"/>
      <c r="E3" s="40"/>
    </row>
    <row r="5" spans="1:5" ht="20.25" customHeight="1">
      <c r="A5" s="262" t="s">
        <v>193</v>
      </c>
      <c r="B5" s="262"/>
      <c r="C5" s="44"/>
      <c r="D5" s="40"/>
      <c r="E5" s="40"/>
    </row>
    <row r="7" spans="1:5" ht="20.25" customHeight="1">
      <c r="A7" s="265" t="s">
        <v>298</v>
      </c>
      <c r="B7" s="265"/>
      <c r="C7" s="265"/>
      <c r="D7" s="265"/>
      <c r="E7" s="265"/>
    </row>
    <row r="8" spans="1:5" ht="56.25" customHeight="1">
      <c r="A8" s="45" t="s">
        <v>181</v>
      </c>
      <c r="B8" s="31" t="s">
        <v>195</v>
      </c>
      <c r="C8" s="31" t="s">
        <v>276</v>
      </c>
      <c r="D8" s="31" t="s">
        <v>297</v>
      </c>
      <c r="E8" s="31" t="s">
        <v>265</v>
      </c>
    </row>
    <row r="9" spans="1:5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20.25" customHeight="1">
      <c r="A10" s="52"/>
      <c r="B10" s="50" t="s">
        <v>67</v>
      </c>
      <c r="C10" s="45"/>
      <c r="D10" s="45"/>
      <c r="E10" s="45"/>
    </row>
    <row r="11" spans="1:5" ht="20.25" customHeight="1">
      <c r="A11" s="50"/>
      <c r="B11" s="42"/>
      <c r="C11" s="50"/>
      <c r="D11" s="50"/>
      <c r="E11" s="50"/>
    </row>
    <row r="12" spans="1:5" ht="20.25" customHeight="1">
      <c r="A12" s="50"/>
      <c r="B12" s="42"/>
      <c r="C12" s="50"/>
      <c r="D12" s="50"/>
      <c r="E12" s="50"/>
    </row>
    <row r="13" spans="1:5">
      <c r="A13" s="260" t="s">
        <v>191</v>
      </c>
      <c r="B13" s="261"/>
      <c r="C13" s="45" t="s">
        <v>121</v>
      </c>
      <c r="D13" s="45" t="s">
        <v>121</v>
      </c>
      <c r="E13" s="45"/>
    </row>
  </sheetData>
  <mergeCells count="5">
    <mergeCell ref="A3:B3"/>
    <mergeCell ref="A5:B5"/>
    <mergeCell ref="A13:B13"/>
    <mergeCell ref="A2:E2"/>
    <mergeCell ref="A7:E7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115" zoomScaleNormal="115" workbookViewId="0">
      <selection activeCell="E22" sqref="E22"/>
    </sheetView>
  </sheetViews>
  <sheetFormatPr defaultRowHeight="14.25"/>
  <cols>
    <col min="1" max="1" width="9.33203125" style="37"/>
    <col min="2" max="2" width="41.1640625" style="37" customWidth="1"/>
    <col min="3" max="3" width="21.1640625" style="37" customWidth="1"/>
    <col min="4" max="6" width="20.1640625" style="37" customWidth="1"/>
    <col min="7" max="16384" width="9.33203125" style="37"/>
  </cols>
  <sheetData>
    <row r="1" spans="1:6">
      <c r="F1" s="37" t="s">
        <v>408</v>
      </c>
    </row>
    <row r="2" spans="1:6" ht="24" customHeight="1">
      <c r="A2" s="263" t="s">
        <v>252</v>
      </c>
      <c r="B2" s="263"/>
      <c r="C2" s="263"/>
      <c r="D2" s="263"/>
      <c r="E2" s="263"/>
      <c r="F2" s="263"/>
    </row>
    <row r="3" spans="1:6" ht="20.25" customHeight="1">
      <c r="A3" s="262" t="s">
        <v>194</v>
      </c>
      <c r="B3" s="262"/>
      <c r="C3" s="53"/>
      <c r="D3" s="40"/>
      <c r="E3" s="40"/>
      <c r="F3" s="40"/>
    </row>
    <row r="5" spans="1:6" ht="20.25" customHeight="1">
      <c r="A5" s="262" t="s">
        <v>193</v>
      </c>
      <c r="B5" s="262"/>
      <c r="C5" s="53"/>
      <c r="D5" s="44"/>
      <c r="E5" s="40"/>
      <c r="F5" s="40"/>
    </row>
    <row r="7" spans="1:6" ht="20.25" customHeight="1">
      <c r="A7" s="265" t="s">
        <v>299</v>
      </c>
      <c r="B7" s="265"/>
      <c r="C7" s="265"/>
      <c r="D7" s="265"/>
      <c r="E7" s="265"/>
      <c r="F7" s="265"/>
    </row>
    <row r="8" spans="1:6" ht="56.25" customHeight="1">
      <c r="A8" s="45" t="s">
        <v>181</v>
      </c>
      <c r="B8" s="31" t="s">
        <v>195</v>
      </c>
      <c r="C8" s="31" t="s">
        <v>300</v>
      </c>
      <c r="D8" s="31" t="s">
        <v>276</v>
      </c>
      <c r="E8" s="31" t="s">
        <v>301</v>
      </c>
      <c r="F8" s="31" t="s">
        <v>302</v>
      </c>
    </row>
    <row r="9" spans="1:6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</row>
    <row r="10" spans="1:6" ht="20.25" customHeight="1">
      <c r="A10" s="52"/>
      <c r="B10" s="50" t="s">
        <v>67</v>
      </c>
      <c r="C10" s="50"/>
      <c r="D10" s="45"/>
      <c r="E10" s="45"/>
      <c r="F10" s="45"/>
    </row>
    <row r="11" spans="1:6" ht="20.25" customHeight="1">
      <c r="A11" s="50"/>
      <c r="B11" s="42"/>
      <c r="C11" s="42"/>
      <c r="D11" s="50"/>
      <c r="E11" s="50"/>
      <c r="F11" s="50"/>
    </row>
    <row r="12" spans="1:6" ht="20.25" customHeight="1">
      <c r="A12" s="50"/>
      <c r="B12" s="42"/>
      <c r="C12" s="42"/>
      <c r="D12" s="50"/>
      <c r="E12" s="50"/>
      <c r="F12" s="50"/>
    </row>
    <row r="13" spans="1:6">
      <c r="A13" s="260" t="s">
        <v>191</v>
      </c>
      <c r="B13" s="261"/>
      <c r="C13" s="45" t="s">
        <v>121</v>
      </c>
      <c r="D13" s="45" t="s">
        <v>121</v>
      </c>
      <c r="E13" s="45" t="s">
        <v>121</v>
      </c>
      <c r="F13" s="45"/>
    </row>
  </sheetData>
  <mergeCells count="5">
    <mergeCell ref="A13:B13"/>
    <mergeCell ref="A2:F2"/>
    <mergeCell ref="A3:B3"/>
    <mergeCell ref="A5:B5"/>
    <mergeCell ref="A7:F7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zoomScale="115" zoomScaleNormal="115" zoomScaleSheetLayoutView="115" workbookViewId="0">
      <selection activeCell="C11" sqref="C11"/>
    </sheetView>
  </sheetViews>
  <sheetFormatPr defaultRowHeight="12.75"/>
  <cols>
    <col min="1" max="1" width="139.33203125" style="1" customWidth="1"/>
    <col min="2" max="16384" width="9.33203125" style="1"/>
  </cols>
  <sheetData>
    <row r="1" spans="1:1" ht="21" customHeight="1">
      <c r="A1" s="6" t="s">
        <v>66</v>
      </c>
    </row>
    <row r="2" spans="1:1" ht="29.25" customHeight="1">
      <c r="A2" s="34" t="s">
        <v>410</v>
      </c>
    </row>
    <row r="3" spans="1:1" ht="21" customHeight="1">
      <c r="A3" s="6" t="s">
        <v>68</v>
      </c>
    </row>
    <row r="4" spans="1:1" ht="117" customHeight="1">
      <c r="A4" s="34" t="s">
        <v>446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Normal="115" zoomScaleSheetLayoutView="100" workbookViewId="0">
      <selection activeCell="J4" sqref="J4"/>
    </sheetView>
  </sheetViews>
  <sheetFormatPr defaultRowHeight="14.25"/>
  <cols>
    <col min="1" max="1" width="20.6640625" style="7" customWidth="1"/>
    <col min="2" max="2" width="12.33203125" style="7" customWidth="1"/>
    <col min="3" max="3" width="24.83203125" style="7" customWidth="1"/>
    <col min="4" max="9" width="14.5" style="7" customWidth="1"/>
    <col min="10" max="10" width="13.5" style="7" customWidth="1"/>
    <col min="11" max="11" width="11" style="7" customWidth="1"/>
    <col min="12" max="12" width="26.5" style="7" customWidth="1"/>
    <col min="13" max="16384" width="9.33203125" style="7"/>
  </cols>
  <sheetData>
    <row r="1" spans="1:12" ht="37.5" customHeight="1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69.75" customHeight="1">
      <c r="A2" s="8" t="s">
        <v>79</v>
      </c>
      <c r="B2" s="8" t="s">
        <v>69</v>
      </c>
      <c r="C2" s="8" t="s">
        <v>70</v>
      </c>
      <c r="D2" s="8" t="s">
        <v>71</v>
      </c>
      <c r="E2" s="8" t="s">
        <v>72</v>
      </c>
      <c r="F2" s="8" t="s">
        <v>73</v>
      </c>
      <c r="G2" s="8" t="s">
        <v>74</v>
      </c>
      <c r="H2" s="8" t="s">
        <v>80</v>
      </c>
      <c r="I2" s="8" t="s">
        <v>75</v>
      </c>
      <c r="J2" s="8" t="s">
        <v>76</v>
      </c>
      <c r="K2" s="8" t="s">
        <v>77</v>
      </c>
      <c r="L2" s="8" t="s">
        <v>78</v>
      </c>
    </row>
    <row r="3" spans="1:12" ht="16.5" customHeight="1">
      <c r="A3" s="35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105" customFormat="1" ht="72" customHeight="1">
      <c r="A4" s="100" t="s">
        <v>411</v>
      </c>
      <c r="B4" s="101" t="s">
        <v>412</v>
      </c>
      <c r="C4" s="101" t="s">
        <v>413</v>
      </c>
      <c r="D4" s="99" t="s">
        <v>414</v>
      </c>
      <c r="E4" s="99" t="s">
        <v>414</v>
      </c>
      <c r="F4" s="99" t="s">
        <v>414</v>
      </c>
      <c r="G4" s="99" t="s">
        <v>415</v>
      </c>
      <c r="H4" s="99"/>
      <c r="I4" s="101" t="s">
        <v>416</v>
      </c>
      <c r="J4" s="101" t="s">
        <v>417</v>
      </c>
      <c r="K4" s="101" t="s">
        <v>418</v>
      </c>
      <c r="L4" s="101" t="s">
        <v>419</v>
      </c>
    </row>
    <row r="5" spans="1:12" s="105" customFormat="1" ht="86.25" customHeight="1">
      <c r="A5" s="100" t="s">
        <v>422</v>
      </c>
      <c r="B5" s="101" t="s">
        <v>421</v>
      </c>
      <c r="C5" s="101" t="s">
        <v>420</v>
      </c>
      <c r="D5" s="99" t="s">
        <v>414</v>
      </c>
      <c r="E5" s="99" t="s">
        <v>414</v>
      </c>
      <c r="F5" s="99" t="s">
        <v>414</v>
      </c>
      <c r="G5" s="99"/>
      <c r="H5" s="99"/>
      <c r="I5" s="101" t="s">
        <v>423</v>
      </c>
      <c r="J5" s="101" t="s">
        <v>417</v>
      </c>
      <c r="K5" s="101" t="s">
        <v>424</v>
      </c>
      <c r="L5" s="101" t="s">
        <v>419</v>
      </c>
    </row>
    <row r="6" spans="1:12" s="105" customFormat="1" ht="67.5">
      <c r="A6" s="103" t="s">
        <v>425</v>
      </c>
      <c r="B6" s="102" t="s">
        <v>427</v>
      </c>
      <c r="C6" s="102" t="s">
        <v>426</v>
      </c>
      <c r="D6" s="104" t="s">
        <v>414</v>
      </c>
      <c r="E6" s="104" t="s">
        <v>414</v>
      </c>
      <c r="F6" s="104" t="s">
        <v>414</v>
      </c>
      <c r="G6" s="104" t="s">
        <v>428</v>
      </c>
      <c r="H6" s="104"/>
      <c r="I6" s="101" t="s">
        <v>423</v>
      </c>
      <c r="J6" s="101" t="s">
        <v>417</v>
      </c>
      <c r="K6" s="102" t="s">
        <v>429</v>
      </c>
      <c r="L6" s="102" t="s">
        <v>419</v>
      </c>
    </row>
    <row r="7" spans="1:12" s="105" customFormat="1" ht="67.5">
      <c r="A7" s="103" t="s">
        <v>430</v>
      </c>
      <c r="B7" s="102" t="s">
        <v>431</v>
      </c>
      <c r="C7" s="102" t="s">
        <v>432</v>
      </c>
      <c r="D7" s="104" t="s">
        <v>414</v>
      </c>
      <c r="E7" s="104" t="s">
        <v>414</v>
      </c>
      <c r="F7" s="104" t="s">
        <v>414</v>
      </c>
      <c r="G7" s="104" t="s">
        <v>428</v>
      </c>
      <c r="H7" s="104"/>
      <c r="I7" s="101" t="s">
        <v>423</v>
      </c>
      <c r="J7" s="101" t="s">
        <v>417</v>
      </c>
      <c r="K7" s="102" t="s">
        <v>433</v>
      </c>
      <c r="L7" s="102" t="s">
        <v>419</v>
      </c>
    </row>
    <row r="8" spans="1:12" s="105" customFormat="1" ht="67.5">
      <c r="A8" s="103" t="s">
        <v>434</v>
      </c>
      <c r="B8" s="102" t="s">
        <v>435</v>
      </c>
      <c r="C8" s="102" t="s">
        <v>436</v>
      </c>
      <c r="D8" s="104" t="s">
        <v>414</v>
      </c>
      <c r="E8" s="104" t="s">
        <v>414</v>
      </c>
      <c r="F8" s="104" t="s">
        <v>414</v>
      </c>
      <c r="G8" s="104" t="s">
        <v>428</v>
      </c>
      <c r="H8" s="104"/>
      <c r="I8" s="101" t="s">
        <v>423</v>
      </c>
      <c r="J8" s="101" t="s">
        <v>417</v>
      </c>
      <c r="K8" s="102" t="s">
        <v>437</v>
      </c>
      <c r="L8" s="102" t="s">
        <v>419</v>
      </c>
    </row>
    <row r="9" spans="1:12" s="106" customFormat="1"/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SheetLayoutView="115" workbookViewId="0">
      <selection activeCell="B10" sqref="B10"/>
    </sheetView>
  </sheetViews>
  <sheetFormatPr defaultRowHeight="14.25"/>
  <cols>
    <col min="1" max="1" width="130.6640625" style="7" customWidth="1"/>
    <col min="2" max="2" width="23.5" style="7" customWidth="1"/>
    <col min="3" max="16384" width="9.33203125" style="7"/>
  </cols>
  <sheetData>
    <row r="1" spans="1:2" ht="20.25" customHeight="1">
      <c r="A1" s="128" t="s">
        <v>456</v>
      </c>
      <c r="B1" s="128"/>
    </row>
    <row r="2" spans="1:2" ht="12.75" customHeight="1">
      <c r="A2" s="127"/>
      <c r="B2" s="127"/>
    </row>
    <row r="3" spans="1:2" ht="14.25" customHeight="1">
      <c r="A3" s="9" t="s">
        <v>12</v>
      </c>
      <c r="B3" s="9" t="s">
        <v>13</v>
      </c>
    </row>
    <row r="4" spans="1:2" ht="22.5" customHeight="1">
      <c r="A4" s="10" t="s">
        <v>14</v>
      </c>
      <c r="B4" s="10" t="s">
        <v>15</v>
      </c>
    </row>
    <row r="5" spans="1:2" ht="18" customHeight="1">
      <c r="A5" s="11" t="s">
        <v>85</v>
      </c>
      <c r="B5" s="13">
        <v>42262765.700000003</v>
      </c>
    </row>
    <row r="6" spans="1:2" ht="33.75" customHeight="1">
      <c r="A6" s="12" t="s">
        <v>82</v>
      </c>
      <c r="B6" s="13">
        <v>42298362</v>
      </c>
    </row>
    <row r="7" spans="1:2" ht="30" customHeight="1">
      <c r="A7" s="12" t="s">
        <v>83</v>
      </c>
      <c r="B7" s="13"/>
    </row>
    <row r="8" spans="1:2" ht="33.75" customHeight="1">
      <c r="A8" s="12" t="s">
        <v>84</v>
      </c>
      <c r="B8" s="13"/>
    </row>
    <row r="9" spans="1:2" ht="20.25" customHeight="1">
      <c r="A9" s="11" t="s">
        <v>86</v>
      </c>
      <c r="B9" s="13">
        <v>4964403.7</v>
      </c>
    </row>
    <row r="10" spans="1:2" ht="18" customHeight="1">
      <c r="A10" s="12" t="s">
        <v>87</v>
      </c>
      <c r="B10" s="13">
        <v>404468.59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15" workbookViewId="0">
      <selection activeCell="C21" sqref="C21"/>
    </sheetView>
  </sheetViews>
  <sheetFormatPr defaultRowHeight="12.75"/>
  <cols>
    <col min="2" max="2" width="142" customWidth="1"/>
    <col min="3" max="3" width="19.5" customWidth="1"/>
    <col min="4" max="4" width="59" customWidth="1"/>
  </cols>
  <sheetData>
    <row r="1" spans="1:4" ht="14.25">
      <c r="C1" s="21" t="s">
        <v>118</v>
      </c>
    </row>
    <row r="2" spans="1:4" ht="18.75" customHeight="1">
      <c r="A2" s="128" t="s">
        <v>17</v>
      </c>
      <c r="B2" s="128"/>
      <c r="C2" s="128"/>
      <c r="D2" s="129" t="s">
        <v>103</v>
      </c>
    </row>
    <row r="3" spans="1:4" ht="18.75" customHeight="1">
      <c r="A3" s="130" t="s">
        <v>457</v>
      </c>
      <c r="B3" s="130"/>
      <c r="C3" s="130"/>
      <c r="D3" s="129"/>
    </row>
    <row r="4" spans="1:4" ht="21.75" customHeight="1">
      <c r="A4" s="14" t="s">
        <v>102</v>
      </c>
      <c r="B4" s="14" t="s">
        <v>12</v>
      </c>
      <c r="C4" s="9" t="s">
        <v>104</v>
      </c>
      <c r="D4" s="129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18</v>
      </c>
      <c r="C6" s="13">
        <v>42262765.700000003</v>
      </c>
      <c r="D6" s="7"/>
    </row>
    <row r="7" spans="1:4" ht="20.25" customHeight="1">
      <c r="A7" s="17"/>
      <c r="B7" s="15" t="s">
        <v>89</v>
      </c>
      <c r="C7" s="13">
        <v>0</v>
      </c>
      <c r="D7" s="7"/>
    </row>
    <row r="8" spans="1:4" ht="20.25" customHeight="1">
      <c r="A8" s="17" t="s">
        <v>105</v>
      </c>
      <c r="B8" s="19" t="s">
        <v>90</v>
      </c>
      <c r="C8" s="13">
        <v>42298362</v>
      </c>
      <c r="D8" s="7"/>
    </row>
    <row r="9" spans="1:4" ht="20.25" customHeight="1">
      <c r="A9" s="17"/>
      <c r="B9" s="19" t="s">
        <v>26</v>
      </c>
      <c r="C9" s="13">
        <v>0</v>
      </c>
      <c r="D9" s="7"/>
    </row>
    <row r="10" spans="1:4" ht="20.25" customHeight="1">
      <c r="A10" s="17" t="s">
        <v>106</v>
      </c>
      <c r="B10" s="20" t="s">
        <v>91</v>
      </c>
      <c r="C10" s="13">
        <v>16347210.48</v>
      </c>
      <c r="D10" s="18"/>
    </row>
    <row r="11" spans="1:4" ht="20.25" customHeight="1">
      <c r="A11" s="17" t="s">
        <v>107</v>
      </c>
      <c r="B11" s="19" t="s">
        <v>92</v>
      </c>
      <c r="C11" s="13">
        <v>404468.59</v>
      </c>
      <c r="D11" s="7"/>
    </row>
    <row r="12" spans="1:4" ht="20.25" customHeight="1">
      <c r="A12" s="17"/>
      <c r="B12" s="19" t="s">
        <v>26</v>
      </c>
      <c r="C12" s="13">
        <v>0</v>
      </c>
      <c r="D12" s="7"/>
    </row>
    <row r="13" spans="1:4" ht="20.25" customHeight="1">
      <c r="A13" s="17" t="s">
        <v>108</v>
      </c>
      <c r="B13" s="20" t="s">
        <v>91</v>
      </c>
      <c r="C13" s="13">
        <v>0</v>
      </c>
      <c r="D13" s="7"/>
    </row>
    <row r="14" spans="1:4" ht="20.25" customHeight="1">
      <c r="A14" s="17">
        <v>2</v>
      </c>
      <c r="B14" s="15" t="s">
        <v>19</v>
      </c>
      <c r="C14" s="13">
        <v>-36339.4</v>
      </c>
      <c r="D14" s="7"/>
    </row>
    <row r="15" spans="1:4" ht="20.25" customHeight="1">
      <c r="A15" s="17"/>
      <c r="B15" s="15" t="s">
        <v>89</v>
      </c>
      <c r="C15" s="13">
        <v>0</v>
      </c>
      <c r="D15" s="7"/>
    </row>
    <row r="16" spans="1:4" ht="20.25" customHeight="1">
      <c r="A16" s="17" t="s">
        <v>109</v>
      </c>
      <c r="B16" s="19" t="s">
        <v>93</v>
      </c>
      <c r="C16" s="13">
        <v>0</v>
      </c>
      <c r="D16" s="7"/>
    </row>
    <row r="17" spans="1:4" ht="20.25" customHeight="1">
      <c r="A17" s="17"/>
      <c r="B17" s="19" t="s">
        <v>26</v>
      </c>
      <c r="C17" s="13">
        <v>0</v>
      </c>
      <c r="D17" s="7"/>
    </row>
    <row r="18" spans="1:4" ht="20.25" customHeight="1">
      <c r="A18" s="17" t="s">
        <v>110</v>
      </c>
      <c r="B18" s="20" t="s">
        <v>94</v>
      </c>
      <c r="C18" s="13">
        <v>0</v>
      </c>
      <c r="D18" s="7"/>
    </row>
    <row r="19" spans="1:4" ht="20.25" customHeight="1">
      <c r="A19" s="17" t="s">
        <v>111</v>
      </c>
      <c r="B19" s="20" t="s">
        <v>95</v>
      </c>
      <c r="C19" s="13">
        <v>0</v>
      </c>
      <c r="D19" s="7"/>
    </row>
    <row r="20" spans="1:4" ht="20.25" customHeight="1">
      <c r="A20" s="17" t="s">
        <v>112</v>
      </c>
      <c r="B20" s="19" t="s">
        <v>96</v>
      </c>
      <c r="C20" s="13">
        <v>0</v>
      </c>
      <c r="D20" s="7"/>
    </row>
    <row r="21" spans="1:4" ht="20.25" customHeight="1">
      <c r="A21" s="17" t="s">
        <v>113</v>
      </c>
      <c r="B21" s="19" t="s">
        <v>97</v>
      </c>
      <c r="C21" s="13">
        <v>0</v>
      </c>
      <c r="D21" s="7"/>
    </row>
    <row r="22" spans="1:4" ht="20.25" customHeight="1">
      <c r="A22" s="17" t="s">
        <v>114</v>
      </c>
      <c r="B22" s="19" t="s">
        <v>98</v>
      </c>
      <c r="C22" s="13">
        <v>-36339.4</v>
      </c>
      <c r="D22" s="7"/>
    </row>
    <row r="23" spans="1:4" ht="20.25" customHeight="1">
      <c r="A23" s="17">
        <v>3</v>
      </c>
      <c r="B23" s="15" t="s">
        <v>20</v>
      </c>
      <c r="C23" s="13">
        <v>2106960.0699999998</v>
      </c>
      <c r="D23" s="7"/>
    </row>
    <row r="24" spans="1:4" ht="20.25" customHeight="1">
      <c r="A24" s="17"/>
      <c r="B24" s="15" t="s">
        <v>89</v>
      </c>
      <c r="C24" s="13">
        <v>904599.6</v>
      </c>
      <c r="D24" s="7"/>
    </row>
    <row r="25" spans="1:4" ht="20.25" customHeight="1">
      <c r="A25" s="17" t="s">
        <v>115</v>
      </c>
      <c r="B25" s="19" t="s">
        <v>99</v>
      </c>
      <c r="C25" s="13">
        <v>0</v>
      </c>
      <c r="D25" s="7"/>
    </row>
    <row r="26" spans="1:4" ht="20.25" customHeight="1">
      <c r="A26" s="17" t="s">
        <v>116</v>
      </c>
      <c r="B26" s="19" t="s">
        <v>100</v>
      </c>
      <c r="C26" s="13">
        <v>904599.6</v>
      </c>
      <c r="D26" s="7"/>
    </row>
    <row r="27" spans="1:4" ht="20.25" customHeight="1">
      <c r="A27" s="17"/>
      <c r="B27" s="20" t="s">
        <v>26</v>
      </c>
      <c r="C27" s="13">
        <v>0</v>
      </c>
      <c r="D27" s="7"/>
    </row>
    <row r="28" spans="1:4" ht="20.25" customHeight="1">
      <c r="A28" s="17" t="s">
        <v>117</v>
      </c>
      <c r="B28" s="20" t="s">
        <v>101</v>
      </c>
      <c r="C28" s="13">
        <v>152607.70000000001</v>
      </c>
      <c r="D28" s="7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topLeftCell="A22" zoomScaleSheetLayoutView="115" workbookViewId="0">
      <selection activeCell="D9" sqref="D9"/>
    </sheetView>
  </sheetViews>
  <sheetFormatPr defaultRowHeight="14.25"/>
  <cols>
    <col min="1" max="1" width="36.5" style="23" customWidth="1"/>
    <col min="2" max="2" width="11.1640625" style="23" customWidth="1"/>
    <col min="3" max="3" width="16.1640625" style="23" customWidth="1"/>
    <col min="4" max="4" width="17" style="23" customWidth="1"/>
    <col min="5" max="5" width="19.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1.75" customHeight="1">
      <c r="A1" s="22"/>
      <c r="I1" s="24" t="s">
        <v>119</v>
      </c>
    </row>
    <row r="2" spans="1:10" ht="36" customHeight="1">
      <c r="A2" s="131" t="s">
        <v>458</v>
      </c>
      <c r="B2" s="131"/>
      <c r="C2" s="131"/>
      <c r="D2" s="131"/>
      <c r="E2" s="131"/>
      <c r="F2" s="131"/>
      <c r="G2" s="131"/>
      <c r="H2" s="131"/>
      <c r="I2" s="131"/>
      <c r="J2" s="33" t="s">
        <v>167</v>
      </c>
    </row>
    <row r="3" spans="1:10" ht="24.6" customHeight="1">
      <c r="A3" s="132" t="s">
        <v>21</v>
      </c>
      <c r="B3" s="132" t="s">
        <v>22</v>
      </c>
      <c r="C3" s="132" t="s">
        <v>23</v>
      </c>
      <c r="D3" s="132" t="s">
        <v>24</v>
      </c>
      <c r="E3" s="132"/>
      <c r="F3" s="132"/>
      <c r="G3" s="132"/>
      <c r="H3" s="132"/>
      <c r="I3" s="132"/>
    </row>
    <row r="4" spans="1:10" ht="19.899999999999999" customHeight="1">
      <c r="A4" s="133" t="s">
        <v>0</v>
      </c>
      <c r="B4" s="133" t="s">
        <v>0</v>
      </c>
      <c r="C4" s="133" t="s">
        <v>0</v>
      </c>
      <c r="D4" s="132" t="s">
        <v>25</v>
      </c>
      <c r="E4" s="132" t="s">
        <v>26</v>
      </c>
      <c r="F4" s="132"/>
      <c r="G4" s="132"/>
      <c r="H4" s="132"/>
      <c r="I4" s="132"/>
    </row>
    <row r="5" spans="1:10" ht="96" customHeight="1">
      <c r="A5" s="133" t="s">
        <v>0</v>
      </c>
      <c r="B5" s="133" t="s">
        <v>0</v>
      </c>
      <c r="C5" s="133" t="s">
        <v>0</v>
      </c>
      <c r="D5" s="133" t="s">
        <v>0</v>
      </c>
      <c r="E5" s="10" t="s">
        <v>391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10" ht="20.65" customHeight="1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>
        <v>7</v>
      </c>
      <c r="H6" s="10" t="s">
        <v>38</v>
      </c>
      <c r="I6" s="10" t="s">
        <v>39</v>
      </c>
    </row>
    <row r="7" spans="1:10" ht="21" customHeight="1">
      <c r="A7" s="28" t="s">
        <v>40</v>
      </c>
      <c r="B7" s="9" t="s">
        <v>41</v>
      </c>
      <c r="C7" s="10" t="s">
        <v>42</v>
      </c>
      <c r="D7" s="107">
        <f>E7+F7+G7+H7+I7</f>
        <v>14958374</v>
      </c>
      <c r="E7" s="107">
        <f>E9</f>
        <v>14682574</v>
      </c>
      <c r="F7" s="107">
        <f>F12</f>
        <v>45800</v>
      </c>
      <c r="G7" s="107">
        <v>0</v>
      </c>
      <c r="H7" s="107">
        <v>0</v>
      </c>
      <c r="I7" s="107">
        <f>I9+I8+I10+I11+I13+I14</f>
        <v>230000</v>
      </c>
    </row>
    <row r="8" spans="1:10" ht="21" customHeight="1">
      <c r="A8" s="11" t="s">
        <v>43</v>
      </c>
      <c r="B8" s="10" t="s">
        <v>44</v>
      </c>
      <c r="C8" s="110" t="s">
        <v>438</v>
      </c>
      <c r="D8" s="108">
        <v>0</v>
      </c>
      <c r="E8" s="109" t="s">
        <v>42</v>
      </c>
      <c r="F8" s="109" t="s">
        <v>42</v>
      </c>
      <c r="G8" s="109" t="s">
        <v>42</v>
      </c>
      <c r="H8" s="109" t="s">
        <v>42</v>
      </c>
      <c r="I8" s="108">
        <v>0</v>
      </c>
    </row>
    <row r="9" spans="1:10" ht="21" customHeight="1">
      <c r="A9" s="11" t="s">
        <v>45</v>
      </c>
      <c r="B9" s="10" t="s">
        <v>46</v>
      </c>
      <c r="C9" s="110" t="s">
        <v>47</v>
      </c>
      <c r="D9" s="108">
        <f>E9+H9+I9</f>
        <v>14912574</v>
      </c>
      <c r="E9" s="108">
        <f>14728374-F12</f>
        <v>14682574</v>
      </c>
      <c r="F9" s="109" t="s">
        <v>42</v>
      </c>
      <c r="G9" s="109" t="s">
        <v>42</v>
      </c>
      <c r="H9" s="108">
        <v>0</v>
      </c>
      <c r="I9" s="108">
        <v>230000</v>
      </c>
    </row>
    <row r="10" spans="1:10" ht="34.5" customHeight="1">
      <c r="A10" s="11" t="s">
        <v>48</v>
      </c>
      <c r="B10" s="10" t="s">
        <v>47</v>
      </c>
      <c r="C10" s="110" t="s">
        <v>438</v>
      </c>
      <c r="D10" s="108">
        <v>0</v>
      </c>
      <c r="E10" s="109" t="s">
        <v>42</v>
      </c>
      <c r="F10" s="109" t="s">
        <v>42</v>
      </c>
      <c r="G10" s="109" t="s">
        <v>42</v>
      </c>
      <c r="H10" s="109" t="s">
        <v>42</v>
      </c>
      <c r="I10" s="108">
        <v>0</v>
      </c>
    </row>
    <row r="11" spans="1:10" ht="78" customHeight="1">
      <c r="A11" s="11" t="s">
        <v>49</v>
      </c>
      <c r="B11" s="10" t="s">
        <v>50</v>
      </c>
      <c r="C11" s="110" t="s">
        <v>438</v>
      </c>
      <c r="D11" s="108">
        <v>0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8">
        <v>0</v>
      </c>
    </row>
    <row r="12" spans="1:10" ht="32.25" customHeight="1">
      <c r="A12" s="11" t="s">
        <v>51</v>
      </c>
      <c r="B12" s="10" t="s">
        <v>52</v>
      </c>
      <c r="C12" s="110" t="s">
        <v>47</v>
      </c>
      <c r="D12" s="108">
        <f>F12</f>
        <v>45800</v>
      </c>
      <c r="E12" s="109" t="s">
        <v>42</v>
      </c>
      <c r="F12" s="108">
        <f>32800+13000</f>
        <v>45800</v>
      </c>
      <c r="G12" s="108">
        <v>0</v>
      </c>
      <c r="H12" s="109" t="s">
        <v>42</v>
      </c>
      <c r="I12" s="109" t="s">
        <v>42</v>
      </c>
    </row>
    <row r="13" spans="1:10" ht="21" customHeight="1">
      <c r="A13" s="11" t="s">
        <v>53</v>
      </c>
      <c r="B13" s="10" t="s">
        <v>54</v>
      </c>
      <c r="C13" s="110" t="s">
        <v>438</v>
      </c>
      <c r="D13" s="108">
        <v>0</v>
      </c>
      <c r="E13" s="109" t="s">
        <v>42</v>
      </c>
      <c r="F13" s="109" t="s">
        <v>42</v>
      </c>
      <c r="G13" s="109" t="s">
        <v>42</v>
      </c>
      <c r="H13" s="109" t="s">
        <v>42</v>
      </c>
      <c r="I13" s="108">
        <v>0</v>
      </c>
    </row>
    <row r="14" spans="1:10" ht="21" customHeight="1">
      <c r="A14" s="11" t="s">
        <v>55</v>
      </c>
      <c r="B14" s="10" t="s">
        <v>56</v>
      </c>
      <c r="C14" s="110" t="s">
        <v>121</v>
      </c>
      <c r="D14" s="108">
        <v>0</v>
      </c>
      <c r="E14" s="109" t="s">
        <v>42</v>
      </c>
      <c r="F14" s="109" t="s">
        <v>42</v>
      </c>
      <c r="G14" s="109" t="s">
        <v>42</v>
      </c>
      <c r="H14" s="109" t="s">
        <v>42</v>
      </c>
      <c r="I14" s="108">
        <v>0</v>
      </c>
    </row>
    <row r="15" spans="1:10" s="112" customFormat="1" ht="22.5" customHeight="1">
      <c r="A15" s="28" t="s">
        <v>57</v>
      </c>
      <c r="B15" s="9" t="s">
        <v>58</v>
      </c>
      <c r="C15" s="111" t="s">
        <v>42</v>
      </c>
      <c r="D15" s="107">
        <f>E15+F15+G15+H15+I15</f>
        <v>14958374</v>
      </c>
      <c r="E15" s="107">
        <f>E16+E22+E23+E27+E28+E29</f>
        <v>14682574</v>
      </c>
      <c r="F15" s="107">
        <f>F16+F22+F23+F27+F28+F29</f>
        <v>45800</v>
      </c>
      <c r="G15" s="107">
        <f>G16+G22+G23+G27+G28+G29</f>
        <v>0</v>
      </c>
      <c r="H15" s="107">
        <f>H16+H22+H23+H27+H28+H29</f>
        <v>0</v>
      </c>
      <c r="I15" s="107">
        <f>I16+I22+I23+I27+I28+I29</f>
        <v>230000</v>
      </c>
    </row>
    <row r="16" spans="1:10" ht="25.5" customHeight="1">
      <c r="A16" s="12" t="s">
        <v>123</v>
      </c>
      <c r="B16" s="10">
        <v>210</v>
      </c>
      <c r="C16" s="110" t="s">
        <v>44</v>
      </c>
      <c r="D16" s="108">
        <f>E16+F16+G16+H16+I16</f>
        <v>12267193</v>
      </c>
      <c r="E16" s="108">
        <f>39744+12003+9320276+2566333+328837</f>
        <v>12267193</v>
      </c>
      <c r="F16" s="108">
        <v>0</v>
      </c>
      <c r="G16" s="108">
        <v>0</v>
      </c>
      <c r="H16" s="108">
        <v>0</v>
      </c>
      <c r="I16" s="108">
        <v>0</v>
      </c>
    </row>
    <row r="17" spans="1:9" ht="49.5" customHeight="1">
      <c r="A17" s="26" t="s">
        <v>122</v>
      </c>
      <c r="B17" s="10">
        <v>211</v>
      </c>
      <c r="C17" s="110" t="s">
        <v>438</v>
      </c>
      <c r="D17" s="108">
        <f t="shared" ref="D17:D45" si="0">E17+F17+G17+H17+I17</f>
        <v>11938356</v>
      </c>
      <c r="E17" s="108">
        <f>39744+12003+9320276+2566333</f>
        <v>11938356</v>
      </c>
      <c r="F17" s="108">
        <v>0</v>
      </c>
      <c r="G17" s="108">
        <v>0</v>
      </c>
      <c r="H17" s="108">
        <v>0</v>
      </c>
      <c r="I17" s="108">
        <v>0</v>
      </c>
    </row>
    <row r="18" spans="1:9" ht="24.75" customHeight="1">
      <c r="A18" s="27" t="s">
        <v>131</v>
      </c>
      <c r="B18" s="10" t="s">
        <v>132</v>
      </c>
      <c r="C18" s="110" t="s">
        <v>448</v>
      </c>
      <c r="D18" s="108">
        <f t="shared" si="0"/>
        <v>9360020</v>
      </c>
      <c r="E18" s="108">
        <f>39744+9320276</f>
        <v>9360020</v>
      </c>
      <c r="F18" s="108">
        <v>0</v>
      </c>
      <c r="G18" s="108">
        <v>0</v>
      </c>
      <c r="H18" s="108">
        <v>0</v>
      </c>
      <c r="I18" s="108">
        <v>0</v>
      </c>
    </row>
    <row r="19" spans="1:9" ht="136.5" customHeight="1">
      <c r="A19" s="27" t="s">
        <v>133</v>
      </c>
      <c r="B19" s="10" t="s">
        <v>134</v>
      </c>
      <c r="C19" s="110" t="s">
        <v>449</v>
      </c>
      <c r="D19" s="108">
        <f t="shared" si="0"/>
        <v>2578336</v>
      </c>
      <c r="E19" s="108">
        <f>12003+2566333</f>
        <v>2578336</v>
      </c>
      <c r="F19" s="108">
        <v>0</v>
      </c>
      <c r="G19" s="108">
        <v>0</v>
      </c>
      <c r="H19" s="108">
        <v>0</v>
      </c>
      <c r="I19" s="108">
        <v>0</v>
      </c>
    </row>
    <row r="20" spans="1:9" ht="49.5" customHeight="1">
      <c r="A20" s="26" t="s">
        <v>129</v>
      </c>
      <c r="B20" s="10">
        <v>212</v>
      </c>
      <c r="C20" s="110" t="s">
        <v>438</v>
      </c>
      <c r="D20" s="108">
        <f t="shared" si="0"/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</row>
    <row r="21" spans="1:9" ht="37.5" customHeight="1">
      <c r="A21" s="26" t="s">
        <v>130</v>
      </c>
      <c r="B21" s="10">
        <v>213</v>
      </c>
      <c r="C21" s="110" t="s">
        <v>438</v>
      </c>
      <c r="D21" s="108">
        <f t="shared" si="0"/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</row>
    <row r="22" spans="1:9" ht="36" customHeight="1">
      <c r="A22" s="12" t="s">
        <v>124</v>
      </c>
      <c r="B22" s="10">
        <v>220</v>
      </c>
      <c r="C22" s="110" t="s">
        <v>439</v>
      </c>
      <c r="D22" s="108">
        <f t="shared" si="0"/>
        <v>117600</v>
      </c>
      <c r="E22" s="108">
        <f>117600</f>
        <v>117600</v>
      </c>
      <c r="F22" s="108">
        <v>0</v>
      </c>
      <c r="G22" s="108">
        <v>0</v>
      </c>
      <c r="H22" s="108">
        <v>0</v>
      </c>
      <c r="I22" s="108">
        <v>0</v>
      </c>
    </row>
    <row r="23" spans="1:9" ht="36" customHeight="1">
      <c r="A23" s="12" t="s">
        <v>125</v>
      </c>
      <c r="B23" s="10">
        <v>230</v>
      </c>
      <c r="C23" s="110" t="s">
        <v>440</v>
      </c>
      <c r="D23" s="108">
        <f t="shared" si="0"/>
        <v>193051</v>
      </c>
      <c r="E23" s="108">
        <f>E24+E25+E26</f>
        <v>193051</v>
      </c>
      <c r="F23" s="108">
        <v>0</v>
      </c>
      <c r="G23" s="108">
        <v>0</v>
      </c>
      <c r="H23" s="108">
        <v>0</v>
      </c>
      <c r="I23" s="108">
        <v>0</v>
      </c>
    </row>
    <row r="24" spans="1:9" ht="30" customHeight="1">
      <c r="A24" s="26" t="s">
        <v>135</v>
      </c>
      <c r="B24" s="10">
        <v>231</v>
      </c>
      <c r="C24" s="110" t="s">
        <v>450</v>
      </c>
      <c r="D24" s="108">
        <f t="shared" si="0"/>
        <v>190000</v>
      </c>
      <c r="E24" s="108">
        <v>190000</v>
      </c>
      <c r="F24" s="108">
        <v>0</v>
      </c>
      <c r="G24" s="108">
        <v>0</v>
      </c>
      <c r="H24" s="108">
        <v>0</v>
      </c>
      <c r="I24" s="108">
        <v>0</v>
      </c>
    </row>
    <row r="25" spans="1:9" ht="20.25" customHeight="1">
      <c r="A25" s="26" t="s">
        <v>136</v>
      </c>
      <c r="B25" s="10">
        <v>232</v>
      </c>
      <c r="C25" s="110" t="s">
        <v>450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</row>
    <row r="26" spans="1:9" ht="20.25" customHeight="1">
      <c r="A26" s="26" t="s">
        <v>137</v>
      </c>
      <c r="B26" s="10">
        <v>233</v>
      </c>
      <c r="C26" s="110" t="s">
        <v>451</v>
      </c>
      <c r="D26" s="108">
        <f t="shared" si="0"/>
        <v>3051</v>
      </c>
      <c r="E26" s="108">
        <f>651+2400</f>
        <v>3051</v>
      </c>
      <c r="F26" s="108">
        <v>0</v>
      </c>
      <c r="G26" s="108">
        <v>0</v>
      </c>
      <c r="H26" s="108">
        <v>0</v>
      </c>
      <c r="I26" s="108">
        <v>0</v>
      </c>
    </row>
    <row r="27" spans="1:9" ht="39" customHeight="1">
      <c r="A27" s="12" t="s">
        <v>126</v>
      </c>
      <c r="B27" s="10">
        <v>240</v>
      </c>
      <c r="C27" s="110" t="s">
        <v>438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</row>
    <row r="28" spans="1:9" ht="48.75" customHeight="1">
      <c r="A28" s="12" t="s">
        <v>127</v>
      </c>
      <c r="B28" s="10">
        <v>250</v>
      </c>
      <c r="C28" s="110" t="s">
        <v>438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</row>
    <row r="29" spans="1:9" ht="34.5" customHeight="1">
      <c r="A29" s="12" t="s">
        <v>128</v>
      </c>
      <c r="B29" s="10">
        <v>260</v>
      </c>
      <c r="C29" s="110" t="s">
        <v>42</v>
      </c>
      <c r="D29" s="108">
        <f t="shared" ref="D29:I29" si="1">SUM(D30:D37)</f>
        <v>2380530</v>
      </c>
      <c r="E29" s="108">
        <f t="shared" si="1"/>
        <v>2104730</v>
      </c>
      <c r="F29" s="108">
        <f t="shared" si="1"/>
        <v>45800</v>
      </c>
      <c r="G29" s="108">
        <f t="shared" si="1"/>
        <v>0</v>
      </c>
      <c r="H29" s="108">
        <f t="shared" si="1"/>
        <v>0</v>
      </c>
      <c r="I29" s="108">
        <f t="shared" si="1"/>
        <v>230000</v>
      </c>
    </row>
    <row r="30" spans="1:9" ht="26.25" customHeight="1">
      <c r="A30" s="26" t="s">
        <v>138</v>
      </c>
      <c r="B30" s="10">
        <v>261</v>
      </c>
      <c r="C30" s="110" t="s">
        <v>459</v>
      </c>
      <c r="D30" s="108">
        <f>E30+F30+G30+H30+I30</f>
        <v>37923</v>
      </c>
      <c r="E30" s="108">
        <v>37923</v>
      </c>
      <c r="F30" s="108">
        <v>0</v>
      </c>
      <c r="G30" s="108">
        <v>0</v>
      </c>
      <c r="H30" s="108">
        <v>0</v>
      </c>
      <c r="I30" s="108">
        <v>0</v>
      </c>
    </row>
    <row r="31" spans="1:9" ht="26.25" customHeight="1">
      <c r="A31" s="26" t="s">
        <v>139</v>
      </c>
      <c r="B31" s="10">
        <v>262</v>
      </c>
      <c r="C31" s="110" t="s">
        <v>459</v>
      </c>
      <c r="D31" s="108">
        <f t="shared" si="0"/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</row>
    <row r="32" spans="1:9" ht="26.25" customHeight="1">
      <c r="A32" s="26" t="s">
        <v>140</v>
      </c>
      <c r="B32" s="10">
        <v>263</v>
      </c>
      <c r="C32" s="110" t="s">
        <v>459</v>
      </c>
      <c r="D32" s="108">
        <f t="shared" si="0"/>
        <v>1125382</v>
      </c>
      <c r="E32" s="108">
        <v>1125382</v>
      </c>
      <c r="F32" s="108">
        <v>0</v>
      </c>
      <c r="G32" s="108">
        <v>0</v>
      </c>
      <c r="H32" s="108">
        <v>0</v>
      </c>
      <c r="I32" s="108">
        <v>0</v>
      </c>
    </row>
    <row r="33" spans="1:9" ht="26.25" customHeight="1">
      <c r="A33" s="26" t="s">
        <v>141</v>
      </c>
      <c r="B33" s="10">
        <v>264</v>
      </c>
      <c r="C33" s="110" t="s">
        <v>459</v>
      </c>
      <c r="D33" s="108">
        <f t="shared" si="0"/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</row>
    <row r="34" spans="1:9" ht="33.75" customHeight="1">
      <c r="A34" s="26" t="s">
        <v>142</v>
      </c>
      <c r="B34" s="10">
        <v>265</v>
      </c>
      <c r="C34" s="110" t="s">
        <v>459</v>
      </c>
      <c r="D34" s="108">
        <f t="shared" si="0"/>
        <v>301039</v>
      </c>
      <c r="E34" s="108">
        <v>301039</v>
      </c>
      <c r="F34" s="108">
        <v>0</v>
      </c>
      <c r="G34" s="108">
        <v>0</v>
      </c>
      <c r="H34" s="108">
        <v>0</v>
      </c>
      <c r="I34" s="108">
        <v>0</v>
      </c>
    </row>
    <row r="35" spans="1:9" ht="26.25" customHeight="1">
      <c r="A35" s="26" t="s">
        <v>143</v>
      </c>
      <c r="B35" s="10">
        <v>266</v>
      </c>
      <c r="C35" s="110" t="s">
        <v>459</v>
      </c>
      <c r="D35" s="108">
        <f t="shared" si="0"/>
        <v>182823</v>
      </c>
      <c r="E35" s="108">
        <f>72573+110250</f>
        <v>182823</v>
      </c>
      <c r="F35" s="108">
        <v>0</v>
      </c>
      <c r="G35" s="108">
        <v>0</v>
      </c>
      <c r="H35" s="108">
        <v>0</v>
      </c>
      <c r="I35" s="108">
        <v>0</v>
      </c>
    </row>
    <row r="36" spans="1:9" ht="33.75" customHeight="1">
      <c r="A36" s="26" t="s">
        <v>144</v>
      </c>
      <c r="B36" s="10">
        <v>267</v>
      </c>
      <c r="C36" s="110" t="s">
        <v>459</v>
      </c>
      <c r="D36" s="108">
        <f t="shared" si="0"/>
        <v>166000</v>
      </c>
      <c r="E36" s="108">
        <f>146000+20000</f>
        <v>166000</v>
      </c>
      <c r="F36" s="108">
        <v>0</v>
      </c>
      <c r="G36" s="108">
        <v>0</v>
      </c>
      <c r="H36" s="108">
        <v>0</v>
      </c>
      <c r="I36" s="108">
        <v>0</v>
      </c>
    </row>
    <row r="37" spans="1:9" ht="34.5" customHeight="1">
      <c r="A37" s="26" t="s">
        <v>145</v>
      </c>
      <c r="B37" s="10">
        <v>268</v>
      </c>
      <c r="C37" s="110" t="s">
        <v>459</v>
      </c>
      <c r="D37" s="108">
        <f t="shared" si="0"/>
        <v>567363</v>
      </c>
      <c r="E37" s="108">
        <f>160638+20000+110925</f>
        <v>291563</v>
      </c>
      <c r="F37" s="108">
        <f>32800+13000</f>
        <v>45800</v>
      </c>
      <c r="G37" s="108">
        <v>0</v>
      </c>
      <c r="H37" s="108">
        <v>0</v>
      </c>
      <c r="I37" s="108">
        <v>230000</v>
      </c>
    </row>
    <row r="38" spans="1:9" ht="38.25" customHeight="1">
      <c r="A38" s="28" t="s">
        <v>146</v>
      </c>
      <c r="B38" s="9">
        <v>300</v>
      </c>
      <c r="C38" s="110" t="s">
        <v>438</v>
      </c>
      <c r="D38" s="108">
        <f t="shared" si="0"/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20.25" customHeight="1">
      <c r="A39" s="25" t="s">
        <v>147</v>
      </c>
      <c r="B39" s="10">
        <v>310</v>
      </c>
      <c r="C39" s="110" t="s">
        <v>438</v>
      </c>
      <c r="D39" s="108">
        <f t="shared" si="0"/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 ht="20.25" customHeight="1">
      <c r="A40" s="25" t="s">
        <v>148</v>
      </c>
      <c r="B40" s="10">
        <v>320</v>
      </c>
      <c r="C40" s="110" t="s">
        <v>438</v>
      </c>
      <c r="D40" s="108">
        <f t="shared" si="0"/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32.25" customHeight="1">
      <c r="A41" s="28" t="s">
        <v>151</v>
      </c>
      <c r="B41" s="9">
        <v>400</v>
      </c>
      <c r="C41" s="110" t="s">
        <v>438</v>
      </c>
      <c r="D41" s="108">
        <f t="shared" si="0"/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21.75" customHeight="1">
      <c r="A42" s="25" t="s">
        <v>149</v>
      </c>
      <c r="B42" s="10">
        <v>410</v>
      </c>
      <c r="C42" s="110" t="s">
        <v>438</v>
      </c>
      <c r="D42" s="108">
        <f t="shared" si="0"/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 ht="21.75" customHeight="1">
      <c r="A43" s="25" t="s">
        <v>150</v>
      </c>
      <c r="B43" s="10">
        <v>420</v>
      </c>
      <c r="C43" s="110" t="s">
        <v>438</v>
      </c>
      <c r="D43" s="108">
        <f t="shared" si="0"/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30" customHeight="1">
      <c r="A44" s="28" t="s">
        <v>152</v>
      </c>
      <c r="B44" s="9">
        <v>500</v>
      </c>
      <c r="C44" s="110" t="s">
        <v>438</v>
      </c>
      <c r="D44" s="108">
        <f t="shared" si="0"/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 ht="23.25" customHeight="1">
      <c r="A45" s="28" t="s">
        <v>60</v>
      </c>
      <c r="B45" s="9">
        <v>600</v>
      </c>
      <c r="C45" s="110" t="s">
        <v>438</v>
      </c>
      <c r="D45" s="108">
        <f t="shared" si="0"/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</sheetData>
  <autoFilter ref="A6:I6"/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workbookViewId="0">
      <selection activeCell="E15" sqref="E15"/>
    </sheetView>
  </sheetViews>
  <sheetFormatPr defaultRowHeight="14.25"/>
  <cols>
    <col min="1" max="1" width="36.5" style="23" customWidth="1"/>
    <col min="2" max="2" width="11.1640625" style="23" customWidth="1"/>
    <col min="3" max="3" width="16.1640625" style="23" customWidth="1"/>
    <col min="4" max="4" width="17" style="23" customWidth="1"/>
    <col min="5" max="5" width="19.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1.75" customHeight="1">
      <c r="A1" s="22" t="s">
        <v>0</v>
      </c>
      <c r="I1" s="24" t="s">
        <v>119</v>
      </c>
    </row>
    <row r="2" spans="1:10" ht="36" customHeight="1">
      <c r="A2" s="131" t="s">
        <v>447</v>
      </c>
      <c r="B2" s="131"/>
      <c r="C2" s="131"/>
      <c r="D2" s="131"/>
      <c r="E2" s="131"/>
      <c r="F2" s="131"/>
      <c r="G2" s="131"/>
      <c r="H2" s="131"/>
      <c r="I2" s="131"/>
      <c r="J2" s="33" t="s">
        <v>167</v>
      </c>
    </row>
    <row r="3" spans="1:10" ht="24.6" customHeight="1">
      <c r="A3" s="132" t="s">
        <v>21</v>
      </c>
      <c r="B3" s="132" t="s">
        <v>22</v>
      </c>
      <c r="C3" s="132" t="s">
        <v>23</v>
      </c>
      <c r="D3" s="132" t="s">
        <v>24</v>
      </c>
      <c r="E3" s="132"/>
      <c r="F3" s="132"/>
      <c r="G3" s="132"/>
      <c r="H3" s="132"/>
      <c r="I3" s="132"/>
    </row>
    <row r="4" spans="1:10" ht="19.899999999999999" customHeight="1">
      <c r="A4" s="133" t="s">
        <v>0</v>
      </c>
      <c r="B4" s="133" t="s">
        <v>0</v>
      </c>
      <c r="C4" s="133" t="s">
        <v>0</v>
      </c>
      <c r="D4" s="132" t="s">
        <v>25</v>
      </c>
      <c r="E4" s="132" t="s">
        <v>26</v>
      </c>
      <c r="F4" s="132"/>
      <c r="G4" s="132"/>
      <c r="H4" s="132"/>
      <c r="I4" s="132"/>
    </row>
    <row r="5" spans="1:10" ht="96" customHeight="1">
      <c r="A5" s="133" t="s">
        <v>0</v>
      </c>
      <c r="B5" s="133" t="s">
        <v>0</v>
      </c>
      <c r="C5" s="133" t="s">
        <v>0</v>
      </c>
      <c r="D5" s="133" t="s">
        <v>0</v>
      </c>
      <c r="E5" s="10" t="s">
        <v>391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10" ht="20.65" customHeight="1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>
        <v>7</v>
      </c>
      <c r="H6" s="10" t="s">
        <v>38</v>
      </c>
      <c r="I6" s="10" t="s">
        <v>39</v>
      </c>
    </row>
    <row r="7" spans="1:10" ht="21" customHeight="1">
      <c r="A7" s="28" t="s">
        <v>40</v>
      </c>
      <c r="B7" s="9" t="s">
        <v>41</v>
      </c>
      <c r="C7" s="10" t="s">
        <v>42</v>
      </c>
      <c r="D7" s="107">
        <f>E7+F7+G7+H7+I7</f>
        <v>14724382</v>
      </c>
      <c r="E7" s="107">
        <f>E9</f>
        <v>14448582</v>
      </c>
      <c r="F7" s="107">
        <f>F12</f>
        <v>45800</v>
      </c>
      <c r="G7" s="107">
        <v>0</v>
      </c>
      <c r="H7" s="107">
        <v>0</v>
      </c>
      <c r="I7" s="107">
        <f>I9+I8+I10+I11+I13+I14</f>
        <v>230000</v>
      </c>
    </row>
    <row r="8" spans="1:10" ht="21" customHeight="1">
      <c r="A8" s="11" t="s">
        <v>43</v>
      </c>
      <c r="B8" s="10" t="s">
        <v>44</v>
      </c>
      <c r="C8" s="110" t="s">
        <v>438</v>
      </c>
      <c r="D8" s="108">
        <v>0</v>
      </c>
      <c r="E8" s="109" t="s">
        <v>42</v>
      </c>
      <c r="F8" s="109" t="s">
        <v>42</v>
      </c>
      <c r="G8" s="109" t="s">
        <v>42</v>
      </c>
      <c r="H8" s="109" t="s">
        <v>42</v>
      </c>
      <c r="I8" s="108">
        <v>0</v>
      </c>
    </row>
    <row r="9" spans="1:10" ht="21" customHeight="1">
      <c r="A9" s="11" t="s">
        <v>45</v>
      </c>
      <c r="B9" s="10" t="s">
        <v>46</v>
      </c>
      <c r="C9" s="110" t="s">
        <v>47</v>
      </c>
      <c r="D9" s="108">
        <f>E9+H9+I9</f>
        <v>14678582</v>
      </c>
      <c r="E9" s="108">
        <f>14494382-F12</f>
        <v>14448582</v>
      </c>
      <c r="F9" s="109" t="s">
        <v>42</v>
      </c>
      <c r="G9" s="109" t="s">
        <v>42</v>
      </c>
      <c r="H9" s="108">
        <v>0</v>
      </c>
      <c r="I9" s="108">
        <v>230000</v>
      </c>
    </row>
    <row r="10" spans="1:10" ht="34.5" customHeight="1">
      <c r="A10" s="11" t="s">
        <v>48</v>
      </c>
      <c r="B10" s="10" t="s">
        <v>47</v>
      </c>
      <c r="C10" s="110" t="s">
        <v>438</v>
      </c>
      <c r="D10" s="108">
        <v>0</v>
      </c>
      <c r="E10" s="109" t="s">
        <v>42</v>
      </c>
      <c r="F10" s="109" t="s">
        <v>42</v>
      </c>
      <c r="G10" s="109" t="s">
        <v>42</v>
      </c>
      <c r="H10" s="109" t="s">
        <v>42</v>
      </c>
      <c r="I10" s="108">
        <v>0</v>
      </c>
    </row>
    <row r="11" spans="1:10" ht="78" customHeight="1">
      <c r="A11" s="11" t="s">
        <v>49</v>
      </c>
      <c r="B11" s="10" t="s">
        <v>50</v>
      </c>
      <c r="C11" s="110" t="s">
        <v>438</v>
      </c>
      <c r="D11" s="108">
        <v>0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8">
        <v>0</v>
      </c>
    </row>
    <row r="12" spans="1:10" ht="32.25" customHeight="1">
      <c r="A12" s="11" t="s">
        <v>51</v>
      </c>
      <c r="B12" s="10" t="s">
        <v>52</v>
      </c>
      <c r="C12" s="110" t="s">
        <v>47</v>
      </c>
      <c r="D12" s="108">
        <f>F12</f>
        <v>45800</v>
      </c>
      <c r="E12" s="109" t="s">
        <v>42</v>
      </c>
      <c r="F12" s="108">
        <f>32800+13000</f>
        <v>45800</v>
      </c>
      <c r="G12" s="108">
        <v>0</v>
      </c>
      <c r="H12" s="109" t="s">
        <v>42</v>
      </c>
      <c r="I12" s="109" t="s">
        <v>42</v>
      </c>
    </row>
    <row r="13" spans="1:10" ht="21" customHeight="1">
      <c r="A13" s="11" t="s">
        <v>53</v>
      </c>
      <c r="B13" s="10" t="s">
        <v>54</v>
      </c>
      <c r="C13" s="110" t="s">
        <v>438</v>
      </c>
      <c r="D13" s="108">
        <v>0</v>
      </c>
      <c r="E13" s="109" t="s">
        <v>42</v>
      </c>
      <c r="F13" s="109" t="s">
        <v>42</v>
      </c>
      <c r="G13" s="109" t="s">
        <v>42</v>
      </c>
      <c r="H13" s="109" t="s">
        <v>42</v>
      </c>
      <c r="I13" s="108">
        <v>0</v>
      </c>
    </row>
    <row r="14" spans="1:10" ht="21" customHeight="1">
      <c r="A14" s="11" t="s">
        <v>55</v>
      </c>
      <c r="B14" s="10" t="s">
        <v>56</v>
      </c>
      <c r="C14" s="110" t="s">
        <v>121</v>
      </c>
      <c r="D14" s="108">
        <v>0</v>
      </c>
      <c r="E14" s="109" t="s">
        <v>42</v>
      </c>
      <c r="F14" s="109" t="s">
        <v>42</v>
      </c>
      <c r="G14" s="109" t="s">
        <v>42</v>
      </c>
      <c r="H14" s="109" t="s">
        <v>42</v>
      </c>
      <c r="I14" s="108">
        <v>0</v>
      </c>
    </row>
    <row r="15" spans="1:10" s="112" customFormat="1" ht="22.5" customHeight="1">
      <c r="A15" s="28" t="s">
        <v>57</v>
      </c>
      <c r="B15" s="9" t="s">
        <v>58</v>
      </c>
      <c r="C15" s="111" t="s">
        <v>42</v>
      </c>
      <c r="D15" s="107">
        <f>E15+F15+G15+H15+I15</f>
        <v>14724382</v>
      </c>
      <c r="E15" s="107">
        <f>E16+E22+E23+E27+E28+E29</f>
        <v>14448582</v>
      </c>
      <c r="F15" s="107">
        <f>F16+F22+F23+F27+F28+F29</f>
        <v>45800</v>
      </c>
      <c r="G15" s="107">
        <f>G16+G22+G23+G27+G28+G29</f>
        <v>0</v>
      </c>
      <c r="H15" s="107">
        <f>H16+H22+H23+H27+H28+H29</f>
        <v>0</v>
      </c>
      <c r="I15" s="107">
        <f>I16+I22+I23+I27+I28+I29</f>
        <v>230000</v>
      </c>
    </row>
    <row r="16" spans="1:10" ht="25.5" customHeight="1">
      <c r="A16" s="12" t="s">
        <v>123</v>
      </c>
      <c r="B16" s="10">
        <v>210</v>
      </c>
      <c r="C16" s="110" t="s">
        <v>44</v>
      </c>
      <c r="D16" s="108">
        <f>E16+F16+G16+H16+I16</f>
        <v>12267193</v>
      </c>
      <c r="E16" s="108">
        <f>39744+12003+9320276+2566333+328837</f>
        <v>12267193</v>
      </c>
      <c r="F16" s="108">
        <v>0</v>
      </c>
      <c r="G16" s="108">
        <v>0</v>
      </c>
      <c r="H16" s="108">
        <v>0</v>
      </c>
      <c r="I16" s="108">
        <v>0</v>
      </c>
    </row>
    <row r="17" spans="1:9" ht="42.75">
      <c r="A17" s="26" t="s">
        <v>122</v>
      </c>
      <c r="B17" s="10">
        <v>211</v>
      </c>
      <c r="C17" s="110" t="s">
        <v>438</v>
      </c>
      <c r="D17" s="108">
        <f t="shared" ref="D17:D45" si="0">E17+F17+G17+H17+I17</f>
        <v>11938356</v>
      </c>
      <c r="E17" s="108">
        <f>39744+12003+9320276+2566333</f>
        <v>11938356</v>
      </c>
      <c r="F17" s="108">
        <v>0</v>
      </c>
      <c r="G17" s="108">
        <v>0</v>
      </c>
      <c r="H17" s="108">
        <v>0</v>
      </c>
      <c r="I17" s="108">
        <v>0</v>
      </c>
    </row>
    <row r="18" spans="1:9">
      <c r="A18" s="27" t="s">
        <v>131</v>
      </c>
      <c r="B18" s="10" t="s">
        <v>132</v>
      </c>
      <c r="C18" s="110" t="s">
        <v>448</v>
      </c>
      <c r="D18" s="108">
        <f t="shared" si="0"/>
        <v>9360020</v>
      </c>
      <c r="E18" s="108">
        <f>39744+9320276</f>
        <v>9360020</v>
      </c>
      <c r="F18" s="108">
        <v>0</v>
      </c>
      <c r="G18" s="108">
        <v>0</v>
      </c>
      <c r="H18" s="108">
        <v>0</v>
      </c>
      <c r="I18" s="108">
        <v>0</v>
      </c>
    </row>
    <row r="19" spans="1:9" ht="142.5">
      <c r="A19" s="27" t="s">
        <v>133</v>
      </c>
      <c r="B19" s="10" t="s">
        <v>134</v>
      </c>
      <c r="C19" s="110" t="s">
        <v>449</v>
      </c>
      <c r="D19" s="108">
        <f t="shared" si="0"/>
        <v>2578336</v>
      </c>
      <c r="E19" s="108">
        <f>12003+2566333</f>
        <v>2578336</v>
      </c>
      <c r="F19" s="108">
        <v>0</v>
      </c>
      <c r="G19" s="108">
        <v>0</v>
      </c>
      <c r="H19" s="108">
        <v>0</v>
      </c>
      <c r="I19" s="108">
        <v>0</v>
      </c>
    </row>
    <row r="20" spans="1:9" ht="42.75">
      <c r="A20" s="26" t="s">
        <v>129</v>
      </c>
      <c r="B20" s="10">
        <v>212</v>
      </c>
      <c r="C20" s="110" t="s">
        <v>438</v>
      </c>
      <c r="D20" s="108">
        <f t="shared" si="0"/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</row>
    <row r="21" spans="1:9" ht="28.5">
      <c r="A21" s="26" t="s">
        <v>130</v>
      </c>
      <c r="B21" s="10">
        <v>213</v>
      </c>
      <c r="C21" s="110" t="s">
        <v>438</v>
      </c>
      <c r="D21" s="108">
        <f t="shared" si="0"/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</row>
    <row r="22" spans="1:9" ht="28.5">
      <c r="A22" s="12" t="s">
        <v>124</v>
      </c>
      <c r="B22" s="10">
        <v>220</v>
      </c>
      <c r="C22" s="110" t="s">
        <v>439</v>
      </c>
      <c r="D22" s="108">
        <f t="shared" si="0"/>
        <v>117600</v>
      </c>
      <c r="E22" s="108">
        <f>117600</f>
        <v>117600</v>
      </c>
      <c r="F22" s="108">
        <v>0</v>
      </c>
      <c r="G22" s="108">
        <v>0</v>
      </c>
      <c r="H22" s="108">
        <v>0</v>
      </c>
      <c r="I22" s="108">
        <v>0</v>
      </c>
    </row>
    <row r="23" spans="1:9" ht="28.5">
      <c r="A23" s="12" t="s">
        <v>125</v>
      </c>
      <c r="B23" s="10">
        <v>230</v>
      </c>
      <c r="C23" s="110" t="s">
        <v>440</v>
      </c>
      <c r="D23" s="108">
        <f t="shared" si="0"/>
        <v>193051</v>
      </c>
      <c r="E23" s="108">
        <f>E24+E25+E26</f>
        <v>193051</v>
      </c>
      <c r="F23" s="108">
        <v>0</v>
      </c>
      <c r="G23" s="108">
        <v>0</v>
      </c>
      <c r="H23" s="108">
        <v>0</v>
      </c>
      <c r="I23" s="108">
        <v>0</v>
      </c>
    </row>
    <row r="24" spans="1:9" ht="28.5">
      <c r="A24" s="26" t="s">
        <v>135</v>
      </c>
      <c r="B24" s="10">
        <v>231</v>
      </c>
      <c r="C24" s="110" t="s">
        <v>450</v>
      </c>
      <c r="D24" s="108">
        <f t="shared" si="0"/>
        <v>190000</v>
      </c>
      <c r="E24" s="108">
        <v>190000</v>
      </c>
      <c r="F24" s="108">
        <v>0</v>
      </c>
      <c r="G24" s="108">
        <v>0</v>
      </c>
      <c r="H24" s="108">
        <v>0</v>
      </c>
      <c r="I24" s="108">
        <v>0</v>
      </c>
    </row>
    <row r="25" spans="1:9">
      <c r="A25" s="26" t="s">
        <v>136</v>
      </c>
      <c r="B25" s="10">
        <v>232</v>
      </c>
      <c r="C25" s="110" t="s">
        <v>450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</row>
    <row r="26" spans="1:9">
      <c r="A26" s="26" t="s">
        <v>137</v>
      </c>
      <c r="B26" s="10">
        <v>233</v>
      </c>
      <c r="C26" s="110" t="s">
        <v>451</v>
      </c>
      <c r="D26" s="108">
        <f t="shared" si="0"/>
        <v>3051</v>
      </c>
      <c r="E26" s="108">
        <f>651+2400</f>
        <v>3051</v>
      </c>
      <c r="F26" s="108">
        <v>0</v>
      </c>
      <c r="G26" s="108">
        <v>0</v>
      </c>
      <c r="H26" s="108">
        <v>0</v>
      </c>
      <c r="I26" s="108">
        <v>0</v>
      </c>
    </row>
    <row r="27" spans="1:9" ht="28.5">
      <c r="A27" s="12" t="s">
        <v>126</v>
      </c>
      <c r="B27" s="10">
        <v>240</v>
      </c>
      <c r="C27" s="110" t="s">
        <v>438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</row>
    <row r="28" spans="1:9" ht="42.75">
      <c r="A28" s="12" t="s">
        <v>127</v>
      </c>
      <c r="B28" s="10">
        <v>250</v>
      </c>
      <c r="C28" s="110" t="s">
        <v>438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</row>
    <row r="29" spans="1:9" ht="28.5">
      <c r="A29" s="12" t="s">
        <v>128</v>
      </c>
      <c r="B29" s="10">
        <v>260</v>
      </c>
      <c r="C29" s="110" t="s">
        <v>42</v>
      </c>
      <c r="D29" s="108">
        <f t="shared" ref="D29:I29" si="1">SUM(D30:D37)</f>
        <v>2146538</v>
      </c>
      <c r="E29" s="108">
        <f t="shared" si="1"/>
        <v>1870738</v>
      </c>
      <c r="F29" s="108">
        <f t="shared" si="1"/>
        <v>45800</v>
      </c>
      <c r="G29" s="108">
        <f t="shared" si="1"/>
        <v>0</v>
      </c>
      <c r="H29" s="108">
        <f t="shared" si="1"/>
        <v>0</v>
      </c>
      <c r="I29" s="108">
        <f t="shared" si="1"/>
        <v>230000</v>
      </c>
    </row>
    <row r="30" spans="1:9">
      <c r="A30" s="26" t="s">
        <v>138</v>
      </c>
      <c r="B30" s="10">
        <v>261</v>
      </c>
      <c r="C30" s="110" t="s">
        <v>459</v>
      </c>
      <c r="D30" s="108">
        <f>E30+F30+G30+H30+I30</f>
        <v>37923</v>
      </c>
      <c r="E30" s="108">
        <v>37923</v>
      </c>
      <c r="F30" s="108">
        <v>0</v>
      </c>
      <c r="G30" s="108">
        <v>0</v>
      </c>
      <c r="H30" s="108">
        <v>0</v>
      </c>
      <c r="I30" s="108">
        <v>0</v>
      </c>
    </row>
    <row r="31" spans="1:9">
      <c r="A31" s="26" t="s">
        <v>139</v>
      </c>
      <c r="B31" s="10">
        <v>262</v>
      </c>
      <c r="C31" s="110" t="s">
        <v>459</v>
      </c>
      <c r="D31" s="108">
        <f t="shared" si="0"/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</row>
    <row r="32" spans="1:9">
      <c r="A32" s="26" t="s">
        <v>140</v>
      </c>
      <c r="B32" s="10">
        <v>263</v>
      </c>
      <c r="C32" s="110" t="s">
        <v>459</v>
      </c>
      <c r="D32" s="108">
        <f t="shared" si="0"/>
        <v>1125382</v>
      </c>
      <c r="E32" s="108">
        <v>1125382</v>
      </c>
      <c r="F32" s="108">
        <v>0</v>
      </c>
      <c r="G32" s="108">
        <v>0</v>
      </c>
      <c r="H32" s="108">
        <v>0</v>
      </c>
      <c r="I32" s="108">
        <v>0</v>
      </c>
    </row>
    <row r="33" spans="1:9">
      <c r="A33" s="26" t="s">
        <v>141</v>
      </c>
      <c r="B33" s="10">
        <v>264</v>
      </c>
      <c r="C33" s="110" t="s">
        <v>459</v>
      </c>
      <c r="D33" s="108">
        <f t="shared" si="0"/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</row>
    <row r="34" spans="1:9" ht="28.5">
      <c r="A34" s="26" t="s">
        <v>142</v>
      </c>
      <c r="B34" s="10">
        <v>265</v>
      </c>
      <c r="C34" s="110" t="s">
        <v>459</v>
      </c>
      <c r="D34" s="108">
        <f t="shared" si="0"/>
        <v>301039</v>
      </c>
      <c r="E34" s="108">
        <v>301039</v>
      </c>
      <c r="F34" s="108">
        <v>0</v>
      </c>
      <c r="G34" s="108">
        <v>0</v>
      </c>
      <c r="H34" s="108">
        <v>0</v>
      </c>
      <c r="I34" s="108">
        <v>0</v>
      </c>
    </row>
    <row r="35" spans="1:9">
      <c r="A35" s="26" t="s">
        <v>143</v>
      </c>
      <c r="B35" s="10">
        <v>266</v>
      </c>
      <c r="C35" s="110" t="s">
        <v>459</v>
      </c>
      <c r="D35" s="108">
        <f t="shared" si="0"/>
        <v>182823</v>
      </c>
      <c r="E35" s="108">
        <f>72573+110250</f>
        <v>182823</v>
      </c>
      <c r="F35" s="108">
        <v>0</v>
      </c>
      <c r="G35" s="108">
        <v>0</v>
      </c>
      <c r="H35" s="108">
        <v>0</v>
      </c>
      <c r="I35" s="108">
        <v>0</v>
      </c>
    </row>
    <row r="36" spans="1:9" ht="28.5">
      <c r="A36" s="26" t="s">
        <v>144</v>
      </c>
      <c r="B36" s="10">
        <v>267</v>
      </c>
      <c r="C36" s="110" t="s">
        <v>459</v>
      </c>
      <c r="D36" s="108">
        <f t="shared" si="0"/>
        <v>54589</v>
      </c>
      <c r="E36" s="108">
        <f>34589+20000</f>
        <v>54589</v>
      </c>
      <c r="F36" s="108">
        <v>0</v>
      </c>
      <c r="G36" s="108">
        <v>0</v>
      </c>
      <c r="H36" s="108">
        <v>0</v>
      </c>
      <c r="I36" s="108">
        <v>0</v>
      </c>
    </row>
    <row r="37" spans="1:9" ht="28.5">
      <c r="A37" s="26" t="s">
        <v>145</v>
      </c>
      <c r="B37" s="10">
        <v>268</v>
      </c>
      <c r="C37" s="110" t="s">
        <v>459</v>
      </c>
      <c r="D37" s="108">
        <f t="shared" si="0"/>
        <v>444782</v>
      </c>
      <c r="E37" s="108">
        <f>38057+20000+110925</f>
        <v>168982</v>
      </c>
      <c r="F37" s="108">
        <f>32800+13000</f>
        <v>45800</v>
      </c>
      <c r="G37" s="108">
        <v>0</v>
      </c>
      <c r="H37" s="108">
        <v>0</v>
      </c>
      <c r="I37" s="108">
        <v>230000</v>
      </c>
    </row>
    <row r="38" spans="1:9" ht="28.5">
      <c r="A38" s="28" t="s">
        <v>146</v>
      </c>
      <c r="B38" s="9">
        <v>300</v>
      </c>
      <c r="C38" s="110" t="s">
        <v>438</v>
      </c>
      <c r="D38" s="108">
        <f t="shared" si="0"/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>
      <c r="A39" s="25" t="s">
        <v>147</v>
      </c>
      <c r="B39" s="10">
        <v>310</v>
      </c>
      <c r="C39" s="110" t="s">
        <v>438</v>
      </c>
      <c r="D39" s="108">
        <f t="shared" si="0"/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>
      <c r="A40" s="25" t="s">
        <v>148</v>
      </c>
      <c r="B40" s="10">
        <v>320</v>
      </c>
      <c r="C40" s="110" t="s">
        <v>438</v>
      </c>
      <c r="D40" s="108">
        <f t="shared" si="0"/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28.5">
      <c r="A41" s="28" t="s">
        <v>151</v>
      </c>
      <c r="B41" s="9">
        <v>400</v>
      </c>
      <c r="C41" s="110" t="s">
        <v>438</v>
      </c>
      <c r="D41" s="108">
        <f t="shared" si="0"/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>
      <c r="A42" s="25" t="s">
        <v>149</v>
      </c>
      <c r="B42" s="10">
        <v>410</v>
      </c>
      <c r="C42" s="110" t="s">
        <v>438</v>
      </c>
      <c r="D42" s="108">
        <f t="shared" si="0"/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>
      <c r="A43" s="25" t="s">
        <v>150</v>
      </c>
      <c r="B43" s="10">
        <v>420</v>
      </c>
      <c r="C43" s="110" t="s">
        <v>438</v>
      </c>
      <c r="D43" s="108">
        <f t="shared" si="0"/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28.5">
      <c r="A44" s="28" t="s">
        <v>152</v>
      </c>
      <c r="B44" s="9">
        <v>500</v>
      </c>
      <c r="C44" s="110" t="s">
        <v>438</v>
      </c>
      <c r="D44" s="108">
        <f t="shared" si="0"/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>
      <c r="A45" s="28" t="s">
        <v>60</v>
      </c>
      <c r="B45" s="9">
        <v>600</v>
      </c>
      <c r="C45" s="110" t="s">
        <v>438</v>
      </c>
      <c r="D45" s="108">
        <f t="shared" si="0"/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</sheetData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ageMargins left="0.19685039370078741" right="0" top="0.39370078740157483" bottom="0.39370078740157483" header="0.31496062992125984" footer="0.31496062992125984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workbookViewId="0">
      <selection activeCell="G6" sqref="G6"/>
    </sheetView>
  </sheetViews>
  <sheetFormatPr defaultRowHeight="14.25"/>
  <cols>
    <col min="1" max="1" width="36.5" style="23" customWidth="1"/>
    <col min="2" max="2" width="11.1640625" style="23" customWidth="1"/>
    <col min="3" max="3" width="16.1640625" style="23" customWidth="1"/>
    <col min="4" max="4" width="17" style="23" customWidth="1"/>
    <col min="5" max="5" width="19.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1.75" customHeight="1">
      <c r="A1" s="22" t="s">
        <v>0</v>
      </c>
      <c r="I1" s="24" t="s">
        <v>119</v>
      </c>
    </row>
    <row r="2" spans="1:10" ht="36" customHeight="1">
      <c r="A2" s="131" t="s">
        <v>460</v>
      </c>
      <c r="B2" s="131"/>
      <c r="C2" s="131"/>
      <c r="D2" s="131"/>
      <c r="E2" s="131"/>
      <c r="F2" s="131"/>
      <c r="G2" s="131"/>
      <c r="H2" s="131"/>
      <c r="I2" s="131"/>
      <c r="J2" s="33" t="s">
        <v>167</v>
      </c>
    </row>
    <row r="3" spans="1:10" ht="24.6" customHeight="1">
      <c r="A3" s="132" t="s">
        <v>21</v>
      </c>
      <c r="B3" s="132" t="s">
        <v>22</v>
      </c>
      <c r="C3" s="132" t="s">
        <v>23</v>
      </c>
      <c r="D3" s="132" t="s">
        <v>24</v>
      </c>
      <c r="E3" s="132"/>
      <c r="F3" s="132"/>
      <c r="G3" s="132"/>
      <c r="H3" s="132"/>
      <c r="I3" s="132"/>
    </row>
    <row r="4" spans="1:10" ht="19.899999999999999" customHeight="1">
      <c r="A4" s="133" t="s">
        <v>0</v>
      </c>
      <c r="B4" s="133" t="s">
        <v>0</v>
      </c>
      <c r="C4" s="133" t="s">
        <v>0</v>
      </c>
      <c r="D4" s="132" t="s">
        <v>25</v>
      </c>
      <c r="E4" s="132" t="s">
        <v>26</v>
      </c>
      <c r="F4" s="132"/>
      <c r="G4" s="132"/>
      <c r="H4" s="132"/>
      <c r="I4" s="132"/>
    </row>
    <row r="5" spans="1:10" ht="96" customHeight="1">
      <c r="A5" s="133" t="s">
        <v>0</v>
      </c>
      <c r="B5" s="133" t="s">
        <v>0</v>
      </c>
      <c r="C5" s="133" t="s">
        <v>0</v>
      </c>
      <c r="D5" s="133" t="s">
        <v>0</v>
      </c>
      <c r="E5" s="10" t="s">
        <v>391</v>
      </c>
      <c r="F5" s="10" t="s">
        <v>27</v>
      </c>
      <c r="G5" s="10" t="s">
        <v>28</v>
      </c>
      <c r="H5" s="10" t="s">
        <v>29</v>
      </c>
      <c r="I5" s="10" t="s">
        <v>30</v>
      </c>
    </row>
    <row r="6" spans="1:10" ht="20.65" customHeight="1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>
        <v>7</v>
      </c>
      <c r="H6" s="10" t="s">
        <v>38</v>
      </c>
      <c r="I6" s="10" t="s">
        <v>39</v>
      </c>
    </row>
    <row r="7" spans="1:10" ht="21" customHeight="1">
      <c r="A7" s="28" t="s">
        <v>40</v>
      </c>
      <c r="B7" s="9" t="s">
        <v>41</v>
      </c>
      <c r="C7" s="10" t="s">
        <v>42</v>
      </c>
      <c r="D7" s="107">
        <f>E7+F7+G7+H7+I7</f>
        <v>14958374</v>
      </c>
      <c r="E7" s="107">
        <f>E9</f>
        <v>14682574</v>
      </c>
      <c r="F7" s="107">
        <f>F12</f>
        <v>45800</v>
      </c>
      <c r="G7" s="107">
        <v>0</v>
      </c>
      <c r="H7" s="107">
        <v>0</v>
      </c>
      <c r="I7" s="107">
        <f>I9+I8+I10+I11+I13+I14</f>
        <v>230000</v>
      </c>
    </row>
    <row r="8" spans="1:10" ht="21" customHeight="1">
      <c r="A8" s="11" t="s">
        <v>43</v>
      </c>
      <c r="B8" s="10" t="s">
        <v>44</v>
      </c>
      <c r="C8" s="110" t="s">
        <v>438</v>
      </c>
      <c r="D8" s="108">
        <v>0</v>
      </c>
      <c r="E8" s="109" t="s">
        <v>42</v>
      </c>
      <c r="F8" s="109" t="s">
        <v>42</v>
      </c>
      <c r="G8" s="109" t="s">
        <v>42</v>
      </c>
      <c r="H8" s="109" t="s">
        <v>42</v>
      </c>
      <c r="I8" s="108">
        <v>0</v>
      </c>
    </row>
    <row r="9" spans="1:10" ht="21" customHeight="1">
      <c r="A9" s="11" t="s">
        <v>45</v>
      </c>
      <c r="B9" s="10" t="s">
        <v>46</v>
      </c>
      <c r="C9" s="110" t="s">
        <v>47</v>
      </c>
      <c r="D9" s="108">
        <f>E9+H9+I9</f>
        <v>14912574</v>
      </c>
      <c r="E9" s="108">
        <f>14728374-F12</f>
        <v>14682574</v>
      </c>
      <c r="F9" s="109" t="s">
        <v>42</v>
      </c>
      <c r="G9" s="109" t="s">
        <v>42</v>
      </c>
      <c r="H9" s="108">
        <v>0</v>
      </c>
      <c r="I9" s="108">
        <v>230000</v>
      </c>
    </row>
    <row r="10" spans="1:10" ht="34.5" customHeight="1">
      <c r="A10" s="11" t="s">
        <v>48</v>
      </c>
      <c r="B10" s="10" t="s">
        <v>47</v>
      </c>
      <c r="C10" s="110" t="s">
        <v>438</v>
      </c>
      <c r="D10" s="108">
        <v>0</v>
      </c>
      <c r="E10" s="109" t="s">
        <v>42</v>
      </c>
      <c r="F10" s="109" t="s">
        <v>42</v>
      </c>
      <c r="G10" s="109" t="s">
        <v>42</v>
      </c>
      <c r="H10" s="109" t="s">
        <v>42</v>
      </c>
      <c r="I10" s="108">
        <v>0</v>
      </c>
    </row>
    <row r="11" spans="1:10" ht="78" customHeight="1">
      <c r="A11" s="11" t="s">
        <v>49</v>
      </c>
      <c r="B11" s="10" t="s">
        <v>50</v>
      </c>
      <c r="C11" s="110" t="s">
        <v>438</v>
      </c>
      <c r="D11" s="108">
        <v>0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8">
        <v>0</v>
      </c>
    </row>
    <row r="12" spans="1:10" ht="32.25" customHeight="1">
      <c r="A12" s="11" t="s">
        <v>51</v>
      </c>
      <c r="B12" s="10" t="s">
        <v>52</v>
      </c>
      <c r="C12" s="110" t="s">
        <v>47</v>
      </c>
      <c r="D12" s="108">
        <f>F12</f>
        <v>45800</v>
      </c>
      <c r="E12" s="109" t="s">
        <v>42</v>
      </c>
      <c r="F12" s="108">
        <f>32800+13000</f>
        <v>45800</v>
      </c>
      <c r="G12" s="108">
        <v>0</v>
      </c>
      <c r="H12" s="109" t="s">
        <v>42</v>
      </c>
      <c r="I12" s="109" t="s">
        <v>42</v>
      </c>
    </row>
    <row r="13" spans="1:10" ht="21" customHeight="1">
      <c r="A13" s="11" t="s">
        <v>53</v>
      </c>
      <c r="B13" s="10" t="s">
        <v>54</v>
      </c>
      <c r="C13" s="110" t="s">
        <v>438</v>
      </c>
      <c r="D13" s="108">
        <v>0</v>
      </c>
      <c r="E13" s="109" t="s">
        <v>42</v>
      </c>
      <c r="F13" s="109" t="s">
        <v>42</v>
      </c>
      <c r="G13" s="109" t="s">
        <v>42</v>
      </c>
      <c r="H13" s="109" t="s">
        <v>42</v>
      </c>
      <c r="I13" s="108">
        <v>0</v>
      </c>
    </row>
    <row r="14" spans="1:10" ht="21" customHeight="1">
      <c r="A14" s="11" t="s">
        <v>55</v>
      </c>
      <c r="B14" s="10" t="s">
        <v>56</v>
      </c>
      <c r="C14" s="110" t="s">
        <v>121</v>
      </c>
      <c r="D14" s="108">
        <v>0</v>
      </c>
      <c r="E14" s="109" t="s">
        <v>42</v>
      </c>
      <c r="F14" s="109" t="s">
        <v>42</v>
      </c>
      <c r="G14" s="109" t="s">
        <v>42</v>
      </c>
      <c r="H14" s="109" t="s">
        <v>42</v>
      </c>
      <c r="I14" s="108">
        <v>0</v>
      </c>
    </row>
    <row r="15" spans="1:10" s="112" customFormat="1" ht="22.5" customHeight="1">
      <c r="A15" s="28" t="s">
        <v>57</v>
      </c>
      <c r="B15" s="9" t="s">
        <v>58</v>
      </c>
      <c r="C15" s="111" t="s">
        <v>42</v>
      </c>
      <c r="D15" s="107">
        <f>E15+F15+G15+H15+I15</f>
        <v>14958374</v>
      </c>
      <c r="E15" s="107">
        <f>E16+E22+E23+E27+E28+E29</f>
        <v>14682574</v>
      </c>
      <c r="F15" s="107">
        <f>F16+F22+F23+F27+F28+F29</f>
        <v>45800</v>
      </c>
      <c r="G15" s="107">
        <f>G16+G22+G23+G27+G28+G29</f>
        <v>0</v>
      </c>
      <c r="H15" s="107">
        <f>H16+H22+H23+H27+H28+H29</f>
        <v>0</v>
      </c>
      <c r="I15" s="107">
        <f>I16+I22+I23+I27+I28+I29</f>
        <v>230000</v>
      </c>
    </row>
    <row r="16" spans="1:10" ht="25.5" customHeight="1">
      <c r="A16" s="12" t="s">
        <v>123</v>
      </c>
      <c r="B16" s="10">
        <v>210</v>
      </c>
      <c r="C16" s="110" t="s">
        <v>44</v>
      </c>
      <c r="D16" s="108">
        <f>E16+F16+G16+H16+I16</f>
        <v>12267193</v>
      </c>
      <c r="E16" s="108">
        <f>39744+12003+9320276+2566333+328837</f>
        <v>12267193</v>
      </c>
      <c r="F16" s="108">
        <v>0</v>
      </c>
      <c r="G16" s="108">
        <v>0</v>
      </c>
      <c r="H16" s="108">
        <v>0</v>
      </c>
      <c r="I16" s="108">
        <v>0</v>
      </c>
    </row>
    <row r="17" spans="1:9" ht="42.75">
      <c r="A17" s="26" t="s">
        <v>122</v>
      </c>
      <c r="B17" s="10">
        <v>211</v>
      </c>
      <c r="C17" s="110" t="s">
        <v>438</v>
      </c>
      <c r="D17" s="108">
        <f t="shared" ref="D17:D45" si="0">E17+F17+G17+H17+I17</f>
        <v>11938356</v>
      </c>
      <c r="E17" s="108">
        <f>39744+12003+9320276+2566333</f>
        <v>11938356</v>
      </c>
      <c r="F17" s="108">
        <v>0</v>
      </c>
      <c r="G17" s="108">
        <v>0</v>
      </c>
      <c r="H17" s="108">
        <v>0</v>
      </c>
      <c r="I17" s="108">
        <v>0</v>
      </c>
    </row>
    <row r="18" spans="1:9">
      <c r="A18" s="27" t="s">
        <v>131</v>
      </c>
      <c r="B18" s="10" t="s">
        <v>132</v>
      </c>
      <c r="C18" s="110" t="s">
        <v>448</v>
      </c>
      <c r="D18" s="108">
        <f t="shared" si="0"/>
        <v>9360020</v>
      </c>
      <c r="E18" s="108">
        <f>39744+9320276</f>
        <v>9360020</v>
      </c>
      <c r="F18" s="108">
        <v>0</v>
      </c>
      <c r="G18" s="108">
        <v>0</v>
      </c>
      <c r="H18" s="108">
        <v>0</v>
      </c>
      <c r="I18" s="108">
        <v>0</v>
      </c>
    </row>
    <row r="19" spans="1:9" ht="142.5" customHeight="1">
      <c r="A19" s="27" t="s">
        <v>133</v>
      </c>
      <c r="B19" s="10" t="s">
        <v>134</v>
      </c>
      <c r="C19" s="110" t="s">
        <v>449</v>
      </c>
      <c r="D19" s="108">
        <f t="shared" si="0"/>
        <v>2578336</v>
      </c>
      <c r="E19" s="108">
        <f>12003+2566333</f>
        <v>2578336</v>
      </c>
      <c r="F19" s="108">
        <v>0</v>
      </c>
      <c r="G19" s="108">
        <v>0</v>
      </c>
      <c r="H19" s="108">
        <v>0</v>
      </c>
      <c r="I19" s="108">
        <v>0</v>
      </c>
    </row>
    <row r="20" spans="1:9" ht="42.75">
      <c r="A20" s="26" t="s">
        <v>129</v>
      </c>
      <c r="B20" s="10">
        <v>212</v>
      </c>
      <c r="C20" s="110" t="s">
        <v>438</v>
      </c>
      <c r="D20" s="108">
        <f t="shared" si="0"/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</row>
    <row r="21" spans="1:9" ht="28.5">
      <c r="A21" s="26" t="s">
        <v>130</v>
      </c>
      <c r="B21" s="10">
        <v>213</v>
      </c>
      <c r="C21" s="110" t="s">
        <v>438</v>
      </c>
      <c r="D21" s="108">
        <f t="shared" si="0"/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</row>
    <row r="22" spans="1:9" ht="28.5">
      <c r="A22" s="12" t="s">
        <v>124</v>
      </c>
      <c r="B22" s="10">
        <v>220</v>
      </c>
      <c r="C22" s="110" t="s">
        <v>439</v>
      </c>
      <c r="D22" s="108">
        <f t="shared" si="0"/>
        <v>117600</v>
      </c>
      <c r="E22" s="108">
        <f>117600</f>
        <v>117600</v>
      </c>
      <c r="F22" s="108">
        <v>0</v>
      </c>
      <c r="G22" s="108">
        <v>0</v>
      </c>
      <c r="H22" s="108">
        <v>0</v>
      </c>
      <c r="I22" s="108">
        <v>0</v>
      </c>
    </row>
    <row r="23" spans="1:9" ht="28.5">
      <c r="A23" s="12" t="s">
        <v>125</v>
      </c>
      <c r="B23" s="10">
        <v>230</v>
      </c>
      <c r="C23" s="110" t="s">
        <v>440</v>
      </c>
      <c r="D23" s="108">
        <f t="shared" si="0"/>
        <v>193051</v>
      </c>
      <c r="E23" s="108">
        <f>E24+E25+E26</f>
        <v>193051</v>
      </c>
      <c r="F23" s="108">
        <v>0</v>
      </c>
      <c r="G23" s="108">
        <v>0</v>
      </c>
      <c r="H23" s="108">
        <v>0</v>
      </c>
      <c r="I23" s="108">
        <v>0</v>
      </c>
    </row>
    <row r="24" spans="1:9" ht="28.5">
      <c r="A24" s="26" t="s">
        <v>135</v>
      </c>
      <c r="B24" s="10">
        <v>231</v>
      </c>
      <c r="C24" s="110" t="s">
        <v>450</v>
      </c>
      <c r="D24" s="108">
        <f t="shared" si="0"/>
        <v>190000</v>
      </c>
      <c r="E24" s="108">
        <v>190000</v>
      </c>
      <c r="F24" s="108">
        <v>0</v>
      </c>
      <c r="G24" s="108">
        <v>0</v>
      </c>
      <c r="H24" s="108">
        <v>0</v>
      </c>
      <c r="I24" s="108">
        <v>0</v>
      </c>
    </row>
    <row r="25" spans="1:9">
      <c r="A25" s="26" t="s">
        <v>136</v>
      </c>
      <c r="B25" s="10">
        <v>232</v>
      </c>
      <c r="C25" s="110" t="s">
        <v>450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</row>
    <row r="26" spans="1:9">
      <c r="A26" s="26" t="s">
        <v>137</v>
      </c>
      <c r="B26" s="10">
        <v>233</v>
      </c>
      <c r="C26" s="110" t="s">
        <v>451</v>
      </c>
      <c r="D26" s="108">
        <f t="shared" si="0"/>
        <v>3051</v>
      </c>
      <c r="E26" s="108">
        <f>651+2400</f>
        <v>3051</v>
      </c>
      <c r="F26" s="108">
        <v>0</v>
      </c>
      <c r="G26" s="108">
        <v>0</v>
      </c>
      <c r="H26" s="108">
        <v>0</v>
      </c>
      <c r="I26" s="108">
        <v>0</v>
      </c>
    </row>
    <row r="27" spans="1:9" ht="28.5">
      <c r="A27" s="12" t="s">
        <v>126</v>
      </c>
      <c r="B27" s="10">
        <v>240</v>
      </c>
      <c r="C27" s="110" t="s">
        <v>438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</row>
    <row r="28" spans="1:9" ht="42.75">
      <c r="A28" s="12" t="s">
        <v>127</v>
      </c>
      <c r="B28" s="10">
        <v>250</v>
      </c>
      <c r="C28" s="110" t="s">
        <v>438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</row>
    <row r="29" spans="1:9" ht="28.5">
      <c r="A29" s="12" t="s">
        <v>128</v>
      </c>
      <c r="B29" s="10">
        <v>260</v>
      </c>
      <c r="C29" s="110" t="s">
        <v>42</v>
      </c>
      <c r="D29" s="108">
        <f t="shared" ref="D29:I29" si="1">SUM(D30:D37)</f>
        <v>2380530</v>
      </c>
      <c r="E29" s="108">
        <f t="shared" si="1"/>
        <v>2104730</v>
      </c>
      <c r="F29" s="108">
        <f t="shared" si="1"/>
        <v>45800</v>
      </c>
      <c r="G29" s="108">
        <f t="shared" si="1"/>
        <v>0</v>
      </c>
      <c r="H29" s="108">
        <f t="shared" si="1"/>
        <v>0</v>
      </c>
      <c r="I29" s="108">
        <f t="shared" si="1"/>
        <v>230000</v>
      </c>
    </row>
    <row r="30" spans="1:9">
      <c r="A30" s="26" t="s">
        <v>138</v>
      </c>
      <c r="B30" s="10">
        <v>261</v>
      </c>
      <c r="C30" s="110" t="s">
        <v>459</v>
      </c>
      <c r="D30" s="108">
        <f>E30+F30+G30+H30+I30</f>
        <v>37923</v>
      </c>
      <c r="E30" s="108">
        <v>37923</v>
      </c>
      <c r="F30" s="108">
        <v>0</v>
      </c>
      <c r="G30" s="108">
        <v>0</v>
      </c>
      <c r="H30" s="108">
        <v>0</v>
      </c>
      <c r="I30" s="108">
        <v>0</v>
      </c>
    </row>
    <row r="31" spans="1:9">
      <c r="A31" s="26" t="s">
        <v>139</v>
      </c>
      <c r="B31" s="10">
        <v>262</v>
      </c>
      <c r="C31" s="110" t="s">
        <v>459</v>
      </c>
      <c r="D31" s="108">
        <f t="shared" si="0"/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</row>
    <row r="32" spans="1:9">
      <c r="A32" s="26" t="s">
        <v>140</v>
      </c>
      <c r="B32" s="10">
        <v>263</v>
      </c>
      <c r="C32" s="110" t="s">
        <v>459</v>
      </c>
      <c r="D32" s="108">
        <f t="shared" si="0"/>
        <v>1125382</v>
      </c>
      <c r="E32" s="108">
        <v>1125382</v>
      </c>
      <c r="F32" s="108">
        <v>0</v>
      </c>
      <c r="G32" s="108">
        <v>0</v>
      </c>
      <c r="H32" s="108">
        <v>0</v>
      </c>
      <c r="I32" s="108">
        <v>0</v>
      </c>
    </row>
    <row r="33" spans="1:9">
      <c r="A33" s="26" t="s">
        <v>141</v>
      </c>
      <c r="B33" s="10">
        <v>264</v>
      </c>
      <c r="C33" s="110" t="s">
        <v>459</v>
      </c>
      <c r="D33" s="108">
        <f t="shared" si="0"/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</row>
    <row r="34" spans="1:9" ht="28.5">
      <c r="A34" s="26" t="s">
        <v>142</v>
      </c>
      <c r="B34" s="10">
        <v>265</v>
      </c>
      <c r="C34" s="110" t="s">
        <v>459</v>
      </c>
      <c r="D34" s="108">
        <f t="shared" si="0"/>
        <v>301039</v>
      </c>
      <c r="E34" s="108">
        <v>301039</v>
      </c>
      <c r="F34" s="108">
        <v>0</v>
      </c>
      <c r="G34" s="108">
        <v>0</v>
      </c>
      <c r="H34" s="108">
        <v>0</v>
      </c>
      <c r="I34" s="108">
        <v>0</v>
      </c>
    </row>
    <row r="35" spans="1:9">
      <c r="A35" s="26" t="s">
        <v>143</v>
      </c>
      <c r="B35" s="10">
        <v>266</v>
      </c>
      <c r="C35" s="110" t="s">
        <v>459</v>
      </c>
      <c r="D35" s="108">
        <f t="shared" si="0"/>
        <v>182823</v>
      </c>
      <c r="E35" s="108">
        <f>72573+110250</f>
        <v>182823</v>
      </c>
      <c r="F35" s="108">
        <v>0</v>
      </c>
      <c r="G35" s="108">
        <v>0</v>
      </c>
      <c r="H35" s="108">
        <v>0</v>
      </c>
      <c r="I35" s="108">
        <v>0</v>
      </c>
    </row>
    <row r="36" spans="1:9" ht="28.5">
      <c r="A36" s="26" t="s">
        <v>144</v>
      </c>
      <c r="B36" s="10">
        <v>267</v>
      </c>
      <c r="C36" s="110" t="s">
        <v>459</v>
      </c>
      <c r="D36" s="108">
        <f t="shared" si="0"/>
        <v>166000</v>
      </c>
      <c r="E36" s="108">
        <f>146000+20000</f>
        <v>166000</v>
      </c>
      <c r="F36" s="108">
        <v>0</v>
      </c>
      <c r="G36" s="108">
        <v>0</v>
      </c>
      <c r="H36" s="108">
        <v>0</v>
      </c>
      <c r="I36" s="108">
        <v>0</v>
      </c>
    </row>
    <row r="37" spans="1:9" ht="28.5">
      <c r="A37" s="26" t="s">
        <v>145</v>
      </c>
      <c r="B37" s="10">
        <v>268</v>
      </c>
      <c r="C37" s="110" t="s">
        <v>459</v>
      </c>
      <c r="D37" s="108">
        <f t="shared" si="0"/>
        <v>567363</v>
      </c>
      <c r="E37" s="108">
        <f>160638+20000+110925</f>
        <v>291563</v>
      </c>
      <c r="F37" s="108">
        <f>32800+13000</f>
        <v>45800</v>
      </c>
      <c r="G37" s="108">
        <v>0</v>
      </c>
      <c r="H37" s="108">
        <v>0</v>
      </c>
      <c r="I37" s="108">
        <v>230000</v>
      </c>
    </row>
    <row r="38" spans="1:9" ht="28.5">
      <c r="A38" s="28" t="s">
        <v>146</v>
      </c>
      <c r="B38" s="9">
        <v>300</v>
      </c>
      <c r="C38" s="110" t="s">
        <v>438</v>
      </c>
      <c r="D38" s="108">
        <f t="shared" si="0"/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>
      <c r="A39" s="25" t="s">
        <v>147</v>
      </c>
      <c r="B39" s="10">
        <v>310</v>
      </c>
      <c r="C39" s="110" t="s">
        <v>438</v>
      </c>
      <c r="D39" s="108">
        <f t="shared" si="0"/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</row>
    <row r="40" spans="1:9">
      <c r="A40" s="25" t="s">
        <v>148</v>
      </c>
      <c r="B40" s="10">
        <v>320</v>
      </c>
      <c r="C40" s="110" t="s">
        <v>438</v>
      </c>
      <c r="D40" s="108">
        <f t="shared" si="0"/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28.5">
      <c r="A41" s="28" t="s">
        <v>151</v>
      </c>
      <c r="B41" s="9">
        <v>400</v>
      </c>
      <c r="C41" s="110" t="s">
        <v>438</v>
      </c>
      <c r="D41" s="108">
        <f t="shared" si="0"/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>
      <c r="A42" s="25" t="s">
        <v>149</v>
      </c>
      <c r="B42" s="10">
        <v>410</v>
      </c>
      <c r="C42" s="110" t="s">
        <v>438</v>
      </c>
      <c r="D42" s="108">
        <f t="shared" si="0"/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</row>
    <row r="43" spans="1:9">
      <c r="A43" s="25" t="s">
        <v>150</v>
      </c>
      <c r="B43" s="10">
        <v>420</v>
      </c>
      <c r="C43" s="110" t="s">
        <v>438</v>
      </c>
      <c r="D43" s="108">
        <f t="shared" si="0"/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</row>
    <row r="44" spans="1:9" ht="28.5">
      <c r="A44" s="28" t="s">
        <v>152</v>
      </c>
      <c r="B44" s="9">
        <v>500</v>
      </c>
      <c r="C44" s="110" t="s">
        <v>438</v>
      </c>
      <c r="D44" s="108">
        <f t="shared" si="0"/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</row>
    <row r="45" spans="1:9">
      <c r="A45" s="28" t="s">
        <v>60</v>
      </c>
      <c r="B45" s="9">
        <v>600</v>
      </c>
      <c r="C45" s="110" t="s">
        <v>438</v>
      </c>
      <c r="D45" s="108">
        <f t="shared" si="0"/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</row>
  </sheetData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ageMargins left="0.19685039370078741" right="0" top="0.39370078740157483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12</vt:i4>
      </vt:variant>
    </vt:vector>
  </HeadingPairs>
  <TitlesOfParts>
    <vt:vector size="40" baseType="lpstr">
      <vt:lpstr>Index sheet</vt:lpstr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</vt:lpstr>
      <vt:lpstr>поступления и выплаты1</vt:lpstr>
      <vt:lpstr>поступления и выплаты2</vt:lpstr>
      <vt:lpstr>закупка ТРУ</vt:lpstr>
      <vt:lpstr>справочная</vt:lpstr>
      <vt:lpstr>сведения о операциях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___INDEX_SHEET___ASAP_Utilities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'закупка ТРУ'!Область_печати</vt:lpstr>
      <vt:lpstr>'поступления и выплаты'!Область_печати</vt:lpstr>
      <vt:lpstr>'поступления и выплаты1'!Область_печати</vt:lpstr>
      <vt:lpstr>'поступления и выплаты2'!Область_печати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2018-01-11T10:29:02Z</cp:lastPrinted>
  <dcterms:created xsi:type="dcterms:W3CDTF">2006-09-16T00:00:00Z</dcterms:created>
  <dcterms:modified xsi:type="dcterms:W3CDTF">2018-01-11T10:34:54Z</dcterms:modified>
</cp:coreProperties>
</file>